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600" yWindow="65521" windowWidth="9645" windowHeight="9225" tabRatio="759" activeTab="13"/>
  </bookViews>
  <sheets>
    <sheet name="正誤表" sheetId="1" r:id="rId1"/>
    <sheet name="自由入力" sheetId="2" r:id="rId2"/>
    <sheet name="速報1-1" sheetId="3" r:id="rId3"/>
    <sheet name="速報1-2" sheetId="4" r:id="rId4"/>
    <sheet name="速報1-3" sheetId="5" r:id="rId5"/>
    <sheet name="速報2-1" sheetId="6" r:id="rId6"/>
    <sheet name="速報2-2" sheetId="7" r:id="rId7"/>
    <sheet name="速報2-3" sheetId="8" r:id="rId8"/>
    <sheet name="個人総合" sheetId="9" r:id="rId9"/>
    <sheet name="団体総合" sheetId="10" r:id="rId10"/>
    <sheet name="種目別算出" sheetId="11" r:id="rId11"/>
    <sheet name="種目別" sheetId="12" r:id="rId12"/>
    <sheet name="表彰" sheetId="13" r:id="rId13"/>
    <sheet name="予選通過" sheetId="14" r:id="rId14"/>
  </sheets>
  <definedNames>
    <definedName name="_xlfn.RANK.EQ" hidden="1">#NAME?</definedName>
    <definedName name="_xlfn.SUMIFS" hidden="1">#NAME?</definedName>
    <definedName name="_xlnm.Print_Area" localSheetId="8">'個人総合'!$B$3:$O$102</definedName>
    <definedName name="_xlnm.Print_Area" localSheetId="1">'自由入力'!$C$3:$T$130</definedName>
    <definedName name="_xlnm.Print_Area" localSheetId="11">'種目別'!$D$2:$Y$109</definedName>
    <definedName name="_xlnm.Print_Area" localSheetId="0">'正誤表'!$A$1:$H$41</definedName>
    <definedName name="_xlnm.Print_Area" localSheetId="2">'速報1-1'!$C$2:$W$25</definedName>
    <definedName name="_xlnm.Print_Area" localSheetId="3">'速報1-2'!$C$2:$W$25</definedName>
    <definedName name="_xlnm.Print_Area" localSheetId="4">'速報1-3'!$C$2:$W$30</definedName>
    <definedName name="_xlnm.Print_Area" localSheetId="5">'速報2-1'!$C$2:$W$25</definedName>
    <definedName name="_xlnm.Print_Area" localSheetId="6">'速報2-2'!$C$2:$W$26</definedName>
    <definedName name="_xlnm.Print_Area" localSheetId="7">'速報2-3'!$C$2:$W$25</definedName>
    <definedName name="_xlnm.Print_Area" localSheetId="9">'団体総合'!$D$2:$K$22</definedName>
    <definedName name="_xlnm.Print_Area" localSheetId="12">'表彰'!$B$2:$O$28</definedName>
    <definedName name="_xlnm.Print_Area" localSheetId="13">'予選通過'!$T$1:$AQ$16</definedName>
    <definedName name="_xlnm.Print_Titles" localSheetId="8">'個人総合'!$1:$4</definedName>
    <definedName name="_xlnm.Print_Titles" localSheetId="13">'予選通過'!$1:$5</definedName>
  </definedNames>
  <calcPr fullCalcOnLoad="1"/>
</workbook>
</file>

<file path=xl/sharedStrings.xml><?xml version="1.0" encoding="utf-8"?>
<sst xmlns="http://schemas.openxmlformats.org/spreadsheetml/2006/main" count="1046" uniqueCount="479">
  <si>
    <t>日　時</t>
  </si>
  <si>
    <t>場　所</t>
  </si>
  <si>
    <t>個人Ｈ</t>
  </si>
  <si>
    <t>個人Ｇ</t>
  </si>
  <si>
    <t>宮内　玲奈</t>
  </si>
  <si>
    <t>土谷　瑞穂</t>
  </si>
  <si>
    <t>加藤　愛梨</t>
  </si>
  <si>
    <t>髙田　莉菜</t>
  </si>
  <si>
    <t>個人Ｆ</t>
  </si>
  <si>
    <t>田口　　希</t>
  </si>
  <si>
    <t>個人Ｅ</t>
  </si>
  <si>
    <t>岡部　麻衣子</t>
  </si>
  <si>
    <t>坂本　実優</t>
  </si>
  <si>
    <t>瀬尾　海夢</t>
  </si>
  <si>
    <t>永井　ひかる</t>
  </si>
  <si>
    <t>個人Ｃ</t>
  </si>
  <si>
    <t>個人Ｂ</t>
  </si>
  <si>
    <t>池田　菜月</t>
  </si>
  <si>
    <t>本郷　有純</t>
  </si>
  <si>
    <t>荒木　七彩</t>
  </si>
  <si>
    <t>個人Ａ</t>
  </si>
  <si>
    <t>杉田　しずか</t>
  </si>
  <si>
    <t>竹村　由実子</t>
  </si>
  <si>
    <t>善如寺　絵理</t>
  </si>
  <si>
    <t>順位</t>
  </si>
  <si>
    <t>合　計</t>
  </si>
  <si>
    <t>ゆ　か</t>
  </si>
  <si>
    <t>平均台</t>
  </si>
  <si>
    <t>段違い
平行棒</t>
  </si>
  <si>
    <t>跳　馬</t>
  </si>
  <si>
    <t>自由演技</t>
  </si>
  <si>
    <t>学年</t>
  </si>
  <si>
    <t>選　手　名</t>
  </si>
  <si>
    <t>背番号</t>
  </si>
  <si>
    <t>監督名</t>
  </si>
  <si>
    <t>学　校　名</t>
  </si>
  <si>
    <t>番号</t>
  </si>
  <si>
    <t>組</t>
  </si>
  <si>
    <t>団体</t>
  </si>
  <si>
    <t>個人</t>
  </si>
  <si>
    <t>体　操　競　技　女　子　記　録　表</t>
  </si>
  <si>
    <t>平成２４年度　第４３回　関東中学校体操競技大会</t>
  </si>
  <si>
    <t>平成２４年８月８日～１０日</t>
  </si>
  <si>
    <t>千葉県総合スポーツセンター体育館</t>
  </si>
  <si>
    <t>速報０</t>
  </si>
  <si>
    <t>(大会プログラム訂正、選手・監督変更など)　　</t>
  </si>
  <si>
    <t>ページ</t>
  </si>
  <si>
    <t>訂正・変更前</t>
  </si>
  <si>
    <t>訂正・変更後</t>
  </si>
  <si>
    <t>団個</t>
  </si>
  <si>
    <t>団</t>
  </si>
  <si>
    <t>個</t>
  </si>
  <si>
    <t>４種目計</t>
  </si>
  <si>
    <t>団体計</t>
  </si>
  <si>
    <t>速報１－１</t>
  </si>
  <si>
    <t>補　欠</t>
  </si>
  <si>
    <t>チーム得点</t>
  </si>
  <si>
    <t>速報１－3</t>
  </si>
  <si>
    <t>速報１－2</t>
  </si>
  <si>
    <t>藤本　みのり</t>
  </si>
  <si>
    <t/>
  </si>
  <si>
    <t>群馬高崎市立佐野</t>
  </si>
  <si>
    <t>神奈川横浜市立松本</t>
  </si>
  <si>
    <t>千葉昭和学院</t>
  </si>
  <si>
    <t>神奈川横浜市立寺尾</t>
  </si>
  <si>
    <t>茨城水戸市立第二</t>
  </si>
  <si>
    <t>永里　杏澄</t>
  </si>
  <si>
    <t>宮尾　希梨</t>
  </si>
  <si>
    <t>山梨甲府市立城南</t>
  </si>
  <si>
    <t>新川　百音</t>
  </si>
  <si>
    <t>東京藤村女子</t>
  </si>
  <si>
    <t>原島　瑛里</t>
  </si>
  <si>
    <t>山梨山梨市立山梨南</t>
  </si>
  <si>
    <t>深澤　麻友子</t>
  </si>
  <si>
    <t>山中　ほのか</t>
  </si>
  <si>
    <t>多田　聖郁佳</t>
  </si>
  <si>
    <t>三森　梨央</t>
  </si>
  <si>
    <t>岡田　志織</t>
  </si>
  <si>
    <t>大場　杏実</t>
  </si>
  <si>
    <t>栃木佐野市立北</t>
  </si>
  <si>
    <t>道林　千咲希</t>
  </si>
  <si>
    <t>栃木日光市立今市</t>
  </si>
  <si>
    <t>水永　菜月</t>
  </si>
  <si>
    <t>越川　むつみ</t>
  </si>
  <si>
    <t>井上　里沙</t>
  </si>
  <si>
    <t>千葉銚子市立第四</t>
  </si>
  <si>
    <t>長野　友香</t>
  </si>
  <si>
    <t>埼玉戸田市立新曽</t>
  </si>
  <si>
    <t>村山　由依</t>
  </si>
  <si>
    <t>佐藤　美里</t>
  </si>
  <si>
    <t>石倉　あづみ</t>
  </si>
  <si>
    <t>佐藤　桃華</t>
  </si>
  <si>
    <t>内山　由綺</t>
  </si>
  <si>
    <t>背番号</t>
  </si>
  <si>
    <t>選　手　名</t>
  </si>
  <si>
    <t>団体順位</t>
  </si>
  <si>
    <t>団体順位</t>
  </si>
  <si>
    <t>個人順位</t>
  </si>
  <si>
    <t>速報2-4</t>
  </si>
  <si>
    <t>種目別　跳　馬</t>
  </si>
  <si>
    <t>速報２－６－１</t>
  </si>
  <si>
    <t>種目別　平均台</t>
  </si>
  <si>
    <t>速報２－６－３</t>
  </si>
  <si>
    <t>都県　学校名</t>
  </si>
  <si>
    <t>跳馬</t>
  </si>
  <si>
    <t>自由</t>
  </si>
  <si>
    <t>種目別　段違い平行棒</t>
  </si>
  <si>
    <t>速報２－６－２</t>
  </si>
  <si>
    <t>種目別　ゆ　か</t>
  </si>
  <si>
    <t>速報２－６－４</t>
  </si>
  <si>
    <t>段違い</t>
  </si>
  <si>
    <t>ゆ　か</t>
  </si>
  <si>
    <t>速報２－５</t>
  </si>
  <si>
    <t>学校</t>
  </si>
  <si>
    <t>氏名</t>
  </si>
  <si>
    <t>跳馬</t>
  </si>
  <si>
    <t>段違い</t>
  </si>
  <si>
    <t>平均台</t>
  </si>
  <si>
    <t>ゆか</t>
  </si>
  <si>
    <t>表彰原稿</t>
  </si>
  <si>
    <t>団体総合</t>
  </si>
  <si>
    <t>種目別</t>
  </si>
  <si>
    <t>学校名</t>
  </si>
  <si>
    <t>得　点</t>
  </si>
  <si>
    <t>得点</t>
  </si>
  <si>
    <t>個人総合</t>
  </si>
  <si>
    <t>順位</t>
  </si>
  <si>
    <t>学　校　名</t>
  </si>
  <si>
    <t>跳　馬</t>
  </si>
  <si>
    <t>平均台</t>
  </si>
  <si>
    <t>ゆ　か</t>
  </si>
  <si>
    <t>合　計</t>
  </si>
  <si>
    <t>自由演技</t>
  </si>
  <si>
    <t>段違い
平行棒</t>
  </si>
  <si>
    <t>千葉</t>
  </si>
  <si>
    <t>香取市立佐原</t>
  </si>
  <si>
    <t>遠藤　奈美</t>
  </si>
  <si>
    <t>岡田　八重</t>
  </si>
  <si>
    <t>齋藤　優果</t>
  </si>
  <si>
    <t>齋藤　　綾</t>
  </si>
  <si>
    <t>久保木　千瑛</t>
  </si>
  <si>
    <t>栃木</t>
  </si>
  <si>
    <t>日光市立今市</t>
  </si>
  <si>
    <t>田代　教子</t>
  </si>
  <si>
    <t>岡部　麻衣子</t>
  </si>
  <si>
    <t>岡部　　栞</t>
  </si>
  <si>
    <t>武田　菜月</t>
  </si>
  <si>
    <t>清水　愛菜</t>
  </si>
  <si>
    <t>山梨</t>
  </si>
  <si>
    <t>山梨市立山梨南</t>
  </si>
  <si>
    <t>長嶋　明美</t>
  </si>
  <si>
    <t>首藤　えり奈</t>
  </si>
  <si>
    <t>長井　彩佳</t>
  </si>
  <si>
    <t>猪爪　あや</t>
  </si>
  <si>
    <t>高田　輝夫</t>
  </si>
  <si>
    <t>木村　仁美</t>
  </si>
  <si>
    <t>中村　　武</t>
  </si>
  <si>
    <t>竹村　由実子</t>
  </si>
  <si>
    <t>埼玉</t>
  </si>
  <si>
    <t>神奈川</t>
  </si>
  <si>
    <t>武蔵野東</t>
  </si>
  <si>
    <t>群馬</t>
  </si>
  <si>
    <t>板橋区立高島第二</t>
  </si>
  <si>
    <t>大野　弘一</t>
  </si>
  <si>
    <t>藤野　智海</t>
  </si>
  <si>
    <t>夏加　空</t>
  </si>
  <si>
    <t>埼玉</t>
  </si>
  <si>
    <t>聖望学園</t>
  </si>
  <si>
    <t>三瓶　健一</t>
  </si>
  <si>
    <t>岡田　志織</t>
  </si>
  <si>
    <t>大場　杏実</t>
  </si>
  <si>
    <t>大附　　遥</t>
  </si>
  <si>
    <t>田中　　萠</t>
  </si>
  <si>
    <t>銚子市立第四</t>
  </si>
  <si>
    <t>鈴木　洋志</t>
  </si>
  <si>
    <t>髙田　莉菜</t>
  </si>
  <si>
    <t>加藤　愛梨</t>
  </si>
  <si>
    <t>小林　真由</t>
  </si>
  <si>
    <t>五十嵐　公一</t>
  </si>
  <si>
    <t>道林　千咲希</t>
  </si>
  <si>
    <t>和氣　美紀</t>
  </si>
  <si>
    <t>永井　ひかる</t>
  </si>
  <si>
    <t>本田　恵美</t>
  </si>
  <si>
    <t>西山　莉央</t>
  </si>
  <si>
    <t>村木　暁子</t>
  </si>
  <si>
    <t>越川　むつみ</t>
  </si>
  <si>
    <t>千葉</t>
  </si>
  <si>
    <t>栃木</t>
  </si>
  <si>
    <t>山梨</t>
  </si>
  <si>
    <t>茨城</t>
  </si>
  <si>
    <t>茨城</t>
  </si>
  <si>
    <t>鉾田市立鉾田南</t>
  </si>
  <si>
    <t>高橋　正和</t>
  </si>
  <si>
    <t>雜賀　七海</t>
  </si>
  <si>
    <t>山口　瑞希</t>
  </si>
  <si>
    <t>宮本　美咲</t>
  </si>
  <si>
    <t>井川　有紗</t>
  </si>
  <si>
    <t>群馬</t>
  </si>
  <si>
    <t>高崎市立佐野</t>
  </si>
  <si>
    <t>稲本　信一</t>
  </si>
  <si>
    <t>善如寺　絵理</t>
  </si>
  <si>
    <t>鈴木　花野</t>
  </si>
  <si>
    <t>鈴木　真木</t>
  </si>
  <si>
    <t>関澤　紀香</t>
  </si>
  <si>
    <t>神奈川</t>
  </si>
  <si>
    <t>横浜市立松本</t>
  </si>
  <si>
    <t>布　　健児</t>
  </si>
  <si>
    <t>佐藤　菜美</t>
  </si>
  <si>
    <t>青木　飛鳥</t>
  </si>
  <si>
    <t>後藤　優里</t>
  </si>
  <si>
    <t>志村　恵子</t>
  </si>
  <si>
    <t>藤本　みのり</t>
  </si>
  <si>
    <t>鈴木　芳子</t>
  </si>
  <si>
    <t>田口　　希</t>
  </si>
  <si>
    <t>磯部　玲子</t>
  </si>
  <si>
    <t>野々村　璃</t>
  </si>
  <si>
    <t>髙尾　亜佑美</t>
  </si>
  <si>
    <t>根本　博美</t>
  </si>
  <si>
    <t>松本　彩女</t>
  </si>
  <si>
    <t>山口　順子</t>
  </si>
  <si>
    <t>狩野　郁子</t>
  </si>
  <si>
    <t>菅谷　和美</t>
  </si>
  <si>
    <t>小室　　響</t>
  </si>
  <si>
    <t>木島　　茂</t>
  </si>
  <si>
    <t>平岩　優奈</t>
  </si>
  <si>
    <t>東京</t>
  </si>
  <si>
    <t>横浜市立寺尾</t>
  </si>
  <si>
    <t>葛西　康子</t>
  </si>
  <si>
    <t>石渡　未来</t>
  </si>
  <si>
    <t>長岡　真愛</t>
  </si>
  <si>
    <t>東京</t>
  </si>
  <si>
    <t>藤村女子</t>
  </si>
  <si>
    <t>北村　彩子</t>
  </si>
  <si>
    <t>石曽根　里央</t>
  </si>
  <si>
    <t>遠藤　明日香</t>
  </si>
  <si>
    <t>中野　光海</t>
  </si>
  <si>
    <t>仲手川　統治</t>
  </si>
  <si>
    <t>瀬尾　海夢</t>
  </si>
  <si>
    <t>藤木　聖士</t>
  </si>
  <si>
    <t>髙木　清楓</t>
  </si>
  <si>
    <t>大高　涼花</t>
  </si>
  <si>
    <t>石貝　　龍</t>
  </si>
  <si>
    <t>小林　日和</t>
  </si>
  <si>
    <t>遠藤　明子</t>
  </si>
  <si>
    <t>村松　瀬菜</t>
  </si>
  <si>
    <t>友野　吉弘</t>
  </si>
  <si>
    <t>原島　瑛里</t>
  </si>
  <si>
    <t>佐藤　恵美</t>
  </si>
  <si>
    <t>青柳　有香</t>
  </si>
  <si>
    <t>水戸市立第二</t>
  </si>
  <si>
    <t>鎮目　英俊</t>
  </si>
  <si>
    <t>永里　杏澄</t>
  </si>
  <si>
    <t>木藤　美莉</t>
  </si>
  <si>
    <t>昭和学院</t>
  </si>
  <si>
    <t>佐布　恵美子</t>
  </si>
  <si>
    <t>佐野　　葵</t>
  </si>
  <si>
    <t>雨宮　優奈</t>
  </si>
  <si>
    <t>荒木　七彩</t>
  </si>
  <si>
    <t>大久保　碧</t>
  </si>
  <si>
    <t>土合　　和</t>
  </si>
  <si>
    <t>岩崎　瑠奈</t>
  </si>
  <si>
    <t>甲府市立城南</t>
  </si>
  <si>
    <t>高山　　久</t>
  </si>
  <si>
    <t>_xD846__xDDC3_賀地　由里</t>
  </si>
  <si>
    <t>平津　彩野</t>
  </si>
  <si>
    <t>赤松　　東</t>
  </si>
  <si>
    <t>中島　　梓</t>
  </si>
  <si>
    <t>山室　秀樹</t>
  </si>
  <si>
    <t>土谷　瑞穂</t>
  </si>
  <si>
    <t>酒井　直彦</t>
  </si>
  <si>
    <t>長野　友香</t>
  </si>
  <si>
    <t>戸田市立新曽</t>
  </si>
  <si>
    <t>佐藤　幸夫</t>
  </si>
  <si>
    <t>宮内　玲奈</t>
  </si>
  <si>
    <t>村山　由依</t>
  </si>
  <si>
    <t>佐藤　美里</t>
  </si>
  <si>
    <t>佐野市立北</t>
  </si>
  <si>
    <t>前田　和代</t>
  </si>
  <si>
    <t>小林　春香</t>
  </si>
  <si>
    <t>早川　ももこ</t>
  </si>
  <si>
    <t>針谷　泉希</t>
  </si>
  <si>
    <t>松澤　優里</t>
  </si>
  <si>
    <t>太田市立藪塚本町</t>
  </si>
  <si>
    <t>天笠　厚子</t>
  </si>
  <si>
    <t>清水　日香理</t>
  </si>
  <si>
    <t>竹内　今日子</t>
  </si>
  <si>
    <t>新井　美月</t>
  </si>
  <si>
    <t>山口　愛友</t>
  </si>
  <si>
    <t>布留川　雅之</t>
  </si>
  <si>
    <t>坂本　実優</t>
  </si>
  <si>
    <t>鈴木　啓太</t>
  </si>
  <si>
    <t>内山　由綺</t>
  </si>
  <si>
    <t>小峰　邦夫</t>
  </si>
  <si>
    <t>原　　信子</t>
  </si>
  <si>
    <t>河崎　真理菜</t>
  </si>
  <si>
    <t xml:space="preserve">
船橋市立高根台</t>
  </si>
  <si>
    <t xml:space="preserve">
大磯町立大磯</t>
  </si>
  <si>
    <t>さいたま市立東浦和</t>
  </si>
  <si>
    <t>千葉香取市立佐原</t>
  </si>
  <si>
    <t>岡田　八重</t>
  </si>
  <si>
    <t>齋藤　優果</t>
  </si>
  <si>
    <t>齋藤　　綾</t>
  </si>
  <si>
    <t>岡部　　栞</t>
  </si>
  <si>
    <t>武田　菜月</t>
  </si>
  <si>
    <t>清水　愛菜</t>
  </si>
  <si>
    <t>長井　彩佳</t>
  </si>
  <si>
    <t>猪爪　あや</t>
  </si>
  <si>
    <t>木村　仁美</t>
  </si>
  <si>
    <t>埼玉聖望学園</t>
  </si>
  <si>
    <t>大附　　遥</t>
  </si>
  <si>
    <t>田中　　萠</t>
  </si>
  <si>
    <t>小林　真由</t>
  </si>
  <si>
    <t>西山　莉央</t>
  </si>
  <si>
    <t>茨城鉾田市立鉾田南</t>
  </si>
  <si>
    <t>雜賀　七海</t>
  </si>
  <si>
    <t>山口　瑞希</t>
  </si>
  <si>
    <t>宮本　美咲</t>
  </si>
  <si>
    <t>井川　有紗</t>
  </si>
  <si>
    <t>鈴木　花野</t>
  </si>
  <si>
    <t>鈴木　真木</t>
  </si>
  <si>
    <t>関澤　紀香</t>
  </si>
  <si>
    <t>野々村　璃</t>
  </si>
  <si>
    <t>髙尾　亜佑美</t>
  </si>
  <si>
    <t>松本　彩女</t>
  </si>
  <si>
    <t>狩野　郁子</t>
  </si>
  <si>
    <t>小室　　響</t>
  </si>
  <si>
    <t>平岩　優奈</t>
  </si>
  <si>
    <t>髙木　清楓</t>
  </si>
  <si>
    <t>大高　涼花</t>
  </si>
  <si>
    <t>小林　日和</t>
  </si>
  <si>
    <t>村松　瀬菜</t>
  </si>
  <si>
    <t>青柳　有香</t>
  </si>
  <si>
    <t>木藤　美莉</t>
  </si>
  <si>
    <t>大久保　碧</t>
  </si>
  <si>
    <t>土合　　和</t>
  </si>
  <si>
    <t>岩崎　瑠奈</t>
  </si>
  <si>
    <t>平津　彩野</t>
  </si>
  <si>
    <t>中島　　梓</t>
  </si>
  <si>
    <t>小林　春香</t>
  </si>
  <si>
    <t>早川　ももこ</t>
  </si>
  <si>
    <t>針谷　泉希</t>
  </si>
  <si>
    <t>松澤　優里</t>
  </si>
  <si>
    <t>群馬太田市立藪塚本町</t>
  </si>
  <si>
    <t>清水　日香理</t>
  </si>
  <si>
    <t>竹内　今日子</t>
  </si>
  <si>
    <t>新井　美月</t>
  </si>
  <si>
    <t>山口　愛友</t>
  </si>
  <si>
    <t>千葉
船橋市立高根台</t>
  </si>
  <si>
    <t>埼玉さいたま市立東浦和</t>
  </si>
  <si>
    <t>神奈川
大磯町立大磯</t>
  </si>
  <si>
    <t>河崎　真理菜</t>
  </si>
  <si>
    <t>段違い
平行棒</t>
  </si>
  <si>
    <t>石原　玲奈</t>
  </si>
  <si>
    <t>（1年）</t>
  </si>
  <si>
    <t>吉野　優香</t>
  </si>
  <si>
    <t>（２年）</t>
  </si>
  <si>
    <t>福田　紗弥佳</t>
  </si>
  <si>
    <t>片岡　優花</t>
  </si>
  <si>
    <t>（３年）</t>
  </si>
  <si>
    <t>（３年）</t>
  </si>
  <si>
    <t>臼田　梨夏</t>
  </si>
  <si>
    <t>（１年）</t>
  </si>
  <si>
    <t>豊田　春香</t>
  </si>
  <si>
    <t>髙柳　弥月</t>
  </si>
  <si>
    <t>（３年）</t>
  </si>
  <si>
    <t>髙柳　聖佳</t>
  </si>
  <si>
    <t>發地　佐和子</t>
  </si>
  <si>
    <t>長谷川　綾子</t>
  </si>
  <si>
    <t>小野　夢華</t>
  </si>
  <si>
    <t>浦口　麗奈</t>
  </si>
  <si>
    <t>篠田　佳奈子</t>
  </si>
  <si>
    <t>伊藤　未来</t>
  </si>
  <si>
    <t>笹島　由樹</t>
  </si>
  <si>
    <t>越　　千陽</t>
  </si>
  <si>
    <t>（3年）</t>
  </si>
  <si>
    <t>杉村　美空</t>
  </si>
  <si>
    <t>（2年）</t>
  </si>
  <si>
    <t>桑原　日菜子</t>
  </si>
  <si>
    <t>大谷　花穂</t>
  </si>
  <si>
    <t>町田市立南</t>
  </si>
  <si>
    <t>学年</t>
  </si>
  <si>
    <t>自由演技</t>
  </si>
  <si>
    <t>近藤　真優</t>
  </si>
  <si>
    <t>松原　　咲</t>
  </si>
  <si>
    <t>矢田部　清花</t>
  </si>
  <si>
    <t>個人D</t>
  </si>
  <si>
    <t>宮尾　希梨</t>
  </si>
  <si>
    <t>個人
総合
合計</t>
  </si>
  <si>
    <t>全国大会出場チーム</t>
  </si>
  <si>
    <t>全国大会出場者（個人）</t>
  </si>
  <si>
    <t>速報2-7</t>
  </si>
  <si>
    <t>柳田　留菜</t>
  </si>
  <si>
    <t>日光市立大沢</t>
  </si>
  <si>
    <t>田代　教子</t>
  </si>
  <si>
    <t>布　　健児</t>
  </si>
  <si>
    <t>棄権</t>
  </si>
  <si>
    <t>かすみがうら市立下稲吉</t>
  </si>
  <si>
    <t>宇都宮市立陽北</t>
  </si>
  <si>
    <t>甲府市立北東</t>
  </si>
  <si>
    <t>甘楽町立第一</t>
  </si>
  <si>
    <t>世田谷区立用賀</t>
  </si>
  <si>
    <t>佐倉市立西志津</t>
  </si>
  <si>
    <t>富士川町立増穂</t>
  </si>
  <si>
    <t>飯能市立飯能第一</t>
  </si>
  <si>
    <t>土浦市立第三</t>
  </si>
  <si>
    <t>伊勢崎市立境北</t>
  </si>
  <si>
    <t>秦野市立南が丘</t>
  </si>
  <si>
    <t>練馬区立大泉学園</t>
  </si>
  <si>
    <t>つくば市立竹園東</t>
  </si>
  <si>
    <t>横浜市立南</t>
  </si>
  <si>
    <t>那須塩原市立厚崎</t>
  </si>
  <si>
    <t>さいたま市立常盤</t>
  </si>
  <si>
    <t>八千代市立村上東</t>
  </si>
  <si>
    <t>高崎市立大類</t>
  </si>
  <si>
    <t>中央市立田富</t>
  </si>
  <si>
    <t>佐倉市立臼井南</t>
  </si>
  <si>
    <t>矢板市立矢板</t>
  </si>
  <si>
    <t>甲府市立北西</t>
  </si>
  <si>
    <t>潮来市立潮来第一</t>
  </si>
  <si>
    <t>埼玉栄</t>
  </si>
  <si>
    <t>聖ヨゼフ学園</t>
  </si>
  <si>
    <t>藤岡市立西</t>
  </si>
  <si>
    <t>合計
-最小値</t>
  </si>
  <si>
    <t>跳馬</t>
  </si>
  <si>
    <t>段違い
平行棒</t>
  </si>
  <si>
    <t>平均台</t>
  </si>
  <si>
    <t>ゆか</t>
  </si>
  <si>
    <t>合計
四種目</t>
  </si>
  <si>
    <t>最少得点</t>
  </si>
  <si>
    <t>順位</t>
  </si>
  <si>
    <t>合計-
最小値2個</t>
  </si>
  <si>
    <t>最大
得点</t>
  </si>
  <si>
    <t>石川　敦子</t>
  </si>
  <si>
    <t>木鉛　美奈子</t>
  </si>
  <si>
    <t>埼玉埼玉栄</t>
  </si>
  <si>
    <t>神奈川聖ヨゼフ学園</t>
  </si>
  <si>
    <t>群馬藤岡市立西</t>
  </si>
  <si>
    <t>千葉佐倉市立臼井南</t>
  </si>
  <si>
    <t>栃木矢板市立矢板</t>
  </si>
  <si>
    <t>山梨甲府市立北西</t>
  </si>
  <si>
    <t>茨城潮来市立潮来第一</t>
  </si>
  <si>
    <t>山梨中央市立田富</t>
  </si>
  <si>
    <t>群馬高崎市立大類</t>
  </si>
  <si>
    <t>千葉八千代市立村上東</t>
  </si>
  <si>
    <t>埼玉さいたま市立常盤</t>
  </si>
  <si>
    <t>栃木那須塩原市立厚崎</t>
  </si>
  <si>
    <t>神奈川横浜市立南</t>
  </si>
  <si>
    <t>茨城つくば市立竹園東</t>
  </si>
  <si>
    <t>東京練馬区立大泉学園</t>
  </si>
  <si>
    <t>神奈川秦野市立南が丘</t>
  </si>
  <si>
    <t>群馬伊勢崎市立境北</t>
  </si>
  <si>
    <t>茨城土浦市立第三</t>
  </si>
  <si>
    <t>埼玉飯能市立飯能第一</t>
  </si>
  <si>
    <t>山梨富士川町立増穂</t>
  </si>
  <si>
    <t>千葉佐倉市立西志津</t>
  </si>
  <si>
    <t>東京世田谷区立用賀</t>
  </si>
  <si>
    <t>栃木日光市立大沢</t>
  </si>
  <si>
    <t>柳田　留菜</t>
  </si>
  <si>
    <t>松原　　咲</t>
  </si>
  <si>
    <t>栃木宇都宮市立陽北</t>
  </si>
  <si>
    <t>山梨甲府市立北東</t>
  </si>
  <si>
    <t>群馬甘楽町立第一</t>
  </si>
  <si>
    <t>近藤　真優</t>
  </si>
  <si>
    <t>東京町田市立南</t>
  </si>
  <si>
    <t>矢田部　清花</t>
  </si>
  <si>
    <t>上位
3種目計</t>
  </si>
  <si>
    <t>3番目
得点</t>
  </si>
  <si>
    <t>(2)</t>
  </si>
  <si>
    <t>(3)</t>
  </si>
  <si>
    <t>(4)</t>
  </si>
  <si>
    <t>東京</t>
  </si>
  <si>
    <t>茨城</t>
  </si>
  <si>
    <t>東京武蔵野東</t>
  </si>
  <si>
    <t>東京板橋区立高島第二</t>
  </si>
  <si>
    <t>茨城かすみがうら市立下稲吉</t>
  </si>
  <si>
    <t>速報２－１</t>
  </si>
  <si>
    <t>速報２－２</t>
  </si>
  <si>
    <t>速報２－３</t>
  </si>
  <si>
    <t>※先ほどの「速報１－４」は「速報２－１」の誤りです。修正願います。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</si>
</sst>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_);[Red]\(0\)"/>
    <numFmt numFmtId="179" formatCode="0.000"/>
    <numFmt numFmtId="180" formatCode="0.000_);[Red]\(0.000\)"/>
    <numFmt numFmtId="181" formatCode="0.000_ ;[Red]\-0.000\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36"/>
      <name val="HG丸ｺﾞｼｯｸM-PRO"/>
      <family val="3"/>
    </font>
    <font>
      <sz val="16"/>
      <name val="HG丸ｺﾞｼｯｸM-PRO"/>
      <family val="3"/>
    </font>
    <font>
      <sz val="22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b/>
      <sz val="14"/>
      <color indexed="3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丸ｺﾞｼｯｸM-PRO"/>
      <family val="3"/>
    </font>
    <font>
      <b/>
      <sz val="14"/>
      <color rgb="FF0070C0"/>
      <name val="ＭＳ Ｐゴシック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1"/>
      <color theme="1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>
        <color indexed="8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474">
    <xf numFmtId="0" fontId="0" fillId="0" borderId="0" xfId="0" applyFont="1" applyAlignment="1">
      <alignment vertical="center"/>
    </xf>
    <xf numFmtId="0" fontId="2" fillId="0" borderId="0" xfId="60" applyAlignment="1">
      <alignment horizontal="center" vertical="center" shrinkToFit="1"/>
      <protection/>
    </xf>
    <xf numFmtId="0" fontId="2" fillId="0" borderId="10" xfId="60" applyBorder="1" applyAlignment="1">
      <alignment horizontal="center" vertical="center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2" fillId="33" borderId="11" xfId="60" applyFill="1" applyBorder="1" applyAlignment="1">
      <alignment horizontal="center" vertical="center" shrinkToFit="1"/>
      <protection/>
    </xf>
    <xf numFmtId="0" fontId="2" fillId="33" borderId="12" xfId="60" applyFill="1" applyBorder="1" applyAlignment="1">
      <alignment horizontal="center" vertical="center" shrinkToFit="1"/>
      <protection/>
    </xf>
    <xf numFmtId="0" fontId="2" fillId="34" borderId="13" xfId="60" applyFill="1" applyBorder="1" applyAlignment="1">
      <alignment horizontal="center" vertical="center" shrinkToFit="1"/>
      <protection/>
    </xf>
    <xf numFmtId="176" fontId="2" fillId="0" borderId="13" xfId="60" applyNumberFormat="1" applyBorder="1" applyAlignment="1">
      <alignment horizontal="center" vertical="center" shrinkToFit="1"/>
      <protection/>
    </xf>
    <xf numFmtId="0" fontId="2" fillId="0" borderId="0" xfId="60" applyAlignment="1">
      <alignment horizontal="left" vertical="center" shrinkToFit="1"/>
      <protection/>
    </xf>
    <xf numFmtId="0" fontId="2" fillId="0" borderId="0" xfId="60" applyAlignment="1">
      <alignment horizontal="center" vertical="center" wrapText="1" shrinkToFit="1"/>
      <protection/>
    </xf>
    <xf numFmtId="0" fontId="5" fillId="0" borderId="0" xfId="60" applyFont="1" applyAlignment="1">
      <alignment shrinkToFit="1"/>
      <protection/>
    </xf>
    <xf numFmtId="0" fontId="7" fillId="0" borderId="0" xfId="60" applyFont="1" applyAlignment="1">
      <alignment shrinkToFit="1"/>
      <protection/>
    </xf>
    <xf numFmtId="0" fontId="9" fillId="0" borderId="14" xfId="60" applyFont="1" applyBorder="1" applyAlignment="1">
      <alignment horizontal="center" shrinkToFit="1"/>
      <protection/>
    </xf>
    <xf numFmtId="0" fontId="9" fillId="0" borderId="15" xfId="60" applyFont="1" applyBorder="1" applyAlignment="1">
      <alignment horizontal="center" shrinkToFit="1"/>
      <protection/>
    </xf>
    <xf numFmtId="0" fontId="10" fillId="0" borderId="15" xfId="60" applyFont="1" applyBorder="1" applyAlignment="1">
      <alignment horizontal="center" shrinkToFit="1"/>
      <protection/>
    </xf>
    <xf numFmtId="0" fontId="9" fillId="0" borderId="16" xfId="60" applyFont="1" applyBorder="1" applyAlignment="1">
      <alignment horizontal="center" shrinkToFit="1"/>
      <protection/>
    </xf>
    <xf numFmtId="0" fontId="10" fillId="0" borderId="0" xfId="60" applyFont="1" applyAlignment="1">
      <alignment shrinkToFit="1"/>
      <protection/>
    </xf>
    <xf numFmtId="0" fontId="10" fillId="0" borderId="17" xfId="60" applyFont="1" applyBorder="1" applyAlignment="1">
      <alignment horizontal="center" vertical="center" shrinkToFit="1"/>
      <protection/>
    </xf>
    <xf numFmtId="0" fontId="10" fillId="0" borderId="18" xfId="60" applyFont="1" applyBorder="1" applyAlignment="1">
      <alignment vertical="center" shrinkToFit="1"/>
      <protection/>
    </xf>
    <xf numFmtId="0" fontId="10" fillId="0" borderId="18" xfId="60" applyFont="1" applyBorder="1" applyAlignment="1">
      <alignment horizontal="center" vertical="center" shrinkToFit="1"/>
      <protection/>
    </xf>
    <xf numFmtId="0" fontId="10" fillId="0" borderId="19" xfId="60" applyFont="1" applyBorder="1" applyAlignment="1">
      <alignment vertical="center" shrinkToFit="1"/>
      <protection/>
    </xf>
    <xf numFmtId="0" fontId="10" fillId="0" borderId="20" xfId="60" applyFont="1" applyBorder="1" applyAlignment="1">
      <alignment horizontal="center" vertical="center" shrinkToFit="1"/>
      <protection/>
    </xf>
    <xf numFmtId="0" fontId="10" fillId="0" borderId="21" xfId="60" applyFont="1" applyBorder="1" applyAlignment="1">
      <alignment vertical="center" shrinkToFit="1"/>
      <protection/>
    </xf>
    <xf numFmtId="0" fontId="10" fillId="0" borderId="22" xfId="60" applyFont="1" applyBorder="1" applyAlignment="1">
      <alignment vertical="center" shrinkToFit="1"/>
      <protection/>
    </xf>
    <xf numFmtId="0" fontId="10" fillId="0" borderId="23" xfId="60" applyFont="1" applyBorder="1" applyAlignment="1">
      <alignment vertical="center" shrinkToFit="1"/>
      <protection/>
    </xf>
    <xf numFmtId="0" fontId="10" fillId="0" borderId="0" xfId="60" applyFont="1" applyBorder="1" applyAlignment="1">
      <alignment horizontal="center" vertical="center" shrinkToFit="1"/>
      <protection/>
    </xf>
    <xf numFmtId="0" fontId="10" fillId="0" borderId="24" xfId="60" applyFont="1" applyBorder="1" applyAlignment="1">
      <alignment horizontal="center" vertical="center" shrinkToFit="1"/>
      <protection/>
    </xf>
    <xf numFmtId="0" fontId="6" fillId="0" borderId="25" xfId="60" applyFont="1" applyBorder="1" applyAlignment="1">
      <alignment vertical="center" shrinkToFit="1"/>
      <protection/>
    </xf>
    <xf numFmtId="0" fontId="6" fillId="0" borderId="25" xfId="60" applyFont="1" applyBorder="1" applyAlignment="1">
      <alignment horizontal="center" vertical="center" shrinkToFit="1"/>
      <protection/>
    </xf>
    <xf numFmtId="0" fontId="6" fillId="0" borderId="26" xfId="60" applyFont="1" applyBorder="1" applyAlignment="1">
      <alignment vertical="center" shrinkToFit="1"/>
      <protection/>
    </xf>
    <xf numFmtId="0" fontId="7" fillId="0" borderId="0" xfId="60" applyFont="1" applyBorder="1" applyAlignment="1">
      <alignment shrinkToFit="1"/>
      <protection/>
    </xf>
    <xf numFmtId="0" fontId="8" fillId="0" borderId="0" xfId="60" applyFont="1" applyBorder="1" applyAlignment="1">
      <alignment shrinkToFit="1"/>
      <protection/>
    </xf>
    <xf numFmtId="0" fontId="10" fillId="0" borderId="0" xfId="60" applyFont="1" applyBorder="1" applyAlignment="1">
      <alignment shrinkToFit="1"/>
      <protection/>
    </xf>
    <xf numFmtId="0" fontId="8" fillId="0" borderId="0" xfId="60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shrinkToFit="1"/>
      <protection/>
    </xf>
    <xf numFmtId="0" fontId="10" fillId="0" borderId="11" xfId="60" applyFont="1" applyBorder="1" applyAlignment="1">
      <alignment horizontal="center" vertical="center" shrinkToFit="1"/>
      <protection/>
    </xf>
    <xf numFmtId="0" fontId="10" fillId="0" borderId="11" xfId="60" applyFont="1" applyBorder="1" applyAlignment="1">
      <alignment horizontal="center" shrinkToFit="1"/>
      <protection/>
    </xf>
    <xf numFmtId="0" fontId="2" fillId="0" borderId="11" xfId="60" applyFill="1" applyBorder="1" applyAlignment="1">
      <alignment horizontal="center" vertical="center" shrinkToFit="1"/>
      <protection/>
    </xf>
    <xf numFmtId="0" fontId="2" fillId="0" borderId="0" xfId="60" applyFill="1" applyBorder="1" applyAlignment="1">
      <alignment horizontal="center" vertical="center" shrinkToFit="1"/>
      <protection/>
    </xf>
    <xf numFmtId="0" fontId="2" fillId="0" borderId="12" xfId="60" applyFill="1" applyBorder="1" applyAlignment="1">
      <alignment horizontal="center" vertical="center" shrinkToFit="1"/>
      <protection/>
    </xf>
    <xf numFmtId="176" fontId="2" fillId="0" borderId="11" xfId="60" applyNumberFormat="1" applyFill="1" applyBorder="1" applyAlignment="1">
      <alignment horizontal="center" vertical="center" shrinkToFit="1"/>
      <protection/>
    </xf>
    <xf numFmtId="176" fontId="2" fillId="0" borderId="0" xfId="60" applyNumberFormat="1" applyFill="1" applyBorder="1" applyAlignment="1">
      <alignment horizontal="center" vertical="center" wrapText="1" shrinkToFit="1"/>
      <protection/>
    </xf>
    <xf numFmtId="176" fontId="2" fillId="0" borderId="0" xfId="60" applyNumberFormat="1" applyFill="1" applyBorder="1" applyAlignment="1">
      <alignment horizontal="center" vertical="center" shrinkToFit="1"/>
      <protection/>
    </xf>
    <xf numFmtId="0" fontId="11" fillId="0" borderId="0" xfId="60" applyFont="1" applyAlignment="1">
      <alignment horizontal="center" vertical="center" shrinkToFit="1"/>
      <protection/>
    </xf>
    <xf numFmtId="0" fontId="11" fillId="0" borderId="10" xfId="60" applyFont="1" applyBorder="1" applyAlignment="1">
      <alignment horizontal="center" vertical="center" shrinkToFit="1"/>
      <protection/>
    </xf>
    <xf numFmtId="0" fontId="11" fillId="0" borderId="0" xfId="60" applyFont="1" applyBorder="1" applyAlignment="1">
      <alignment horizontal="center" vertical="center" shrinkToFit="1"/>
      <protection/>
    </xf>
    <xf numFmtId="0" fontId="11" fillId="0" borderId="27" xfId="60" applyFont="1" applyBorder="1" applyAlignment="1">
      <alignment horizontal="center" vertical="center" shrinkToFit="1"/>
      <protection/>
    </xf>
    <xf numFmtId="0" fontId="11" fillId="0" borderId="28" xfId="60" applyFont="1" applyBorder="1" applyAlignment="1">
      <alignment horizontal="center" vertical="center" shrinkToFit="1"/>
      <protection/>
    </xf>
    <xf numFmtId="0" fontId="11" fillId="0" borderId="29" xfId="60" applyFont="1" applyBorder="1" applyAlignment="1">
      <alignment horizontal="center" vertical="center" shrinkToFit="1"/>
      <protection/>
    </xf>
    <xf numFmtId="0" fontId="11" fillId="0" borderId="30" xfId="60" applyFont="1" applyBorder="1" applyAlignment="1">
      <alignment horizontal="center" vertical="center" shrinkToFit="1"/>
      <protection/>
    </xf>
    <xf numFmtId="0" fontId="11" fillId="0" borderId="31" xfId="60" applyFont="1" applyBorder="1" applyAlignment="1">
      <alignment horizontal="center" vertical="center" shrinkToFit="1"/>
      <protection/>
    </xf>
    <xf numFmtId="0" fontId="11" fillId="0" borderId="32" xfId="60" applyFont="1" applyBorder="1" applyAlignment="1">
      <alignment horizontal="center" vertical="center" shrinkToFit="1"/>
      <protection/>
    </xf>
    <xf numFmtId="0" fontId="11" fillId="0" borderId="33" xfId="60" applyFont="1" applyBorder="1" applyAlignment="1">
      <alignment horizontal="center" vertical="center" shrinkToFit="1"/>
      <protection/>
    </xf>
    <xf numFmtId="0" fontId="11" fillId="0" borderId="34" xfId="60" applyFont="1" applyBorder="1" applyAlignment="1">
      <alignment horizontal="center" vertical="center" shrinkToFit="1"/>
      <protection/>
    </xf>
    <xf numFmtId="0" fontId="11" fillId="0" borderId="35" xfId="60" applyFont="1" applyFill="1" applyBorder="1" applyAlignment="1">
      <alignment horizontal="center" vertical="center" shrinkToFit="1"/>
      <protection/>
    </xf>
    <xf numFmtId="0" fontId="11" fillId="0" borderId="36" xfId="60" applyFont="1" applyFill="1" applyBorder="1" applyAlignment="1">
      <alignment horizontal="distributed" vertical="center" shrinkToFit="1"/>
      <protection/>
    </xf>
    <xf numFmtId="0" fontId="11" fillId="0" borderId="36" xfId="60" applyFont="1" applyFill="1" applyBorder="1" applyAlignment="1">
      <alignment horizontal="center" vertical="center" shrinkToFit="1"/>
      <protection/>
    </xf>
    <xf numFmtId="176" fontId="11" fillId="0" borderId="37" xfId="60" applyNumberFormat="1" applyFont="1" applyBorder="1" applyAlignment="1">
      <alignment horizontal="center" vertical="center" shrinkToFit="1"/>
      <protection/>
    </xf>
    <xf numFmtId="176" fontId="11" fillId="0" borderId="38" xfId="60" applyNumberFormat="1" applyFont="1" applyBorder="1" applyAlignment="1">
      <alignment horizontal="center" vertical="center" shrinkToFit="1"/>
      <protection/>
    </xf>
    <xf numFmtId="176" fontId="11" fillId="0" borderId="39" xfId="60" applyNumberFormat="1" applyFont="1" applyBorder="1" applyAlignment="1">
      <alignment horizontal="center" vertical="center" shrinkToFit="1"/>
      <protection/>
    </xf>
    <xf numFmtId="0" fontId="11" fillId="0" borderId="40" xfId="60" applyFont="1" applyBorder="1" applyAlignment="1">
      <alignment vertical="center" shrinkToFit="1"/>
      <protection/>
    </xf>
    <xf numFmtId="0" fontId="11" fillId="0" borderId="41" xfId="60" applyFont="1" applyFill="1" applyBorder="1" applyAlignment="1">
      <alignment horizontal="center" vertical="center" shrinkToFit="1"/>
      <protection/>
    </xf>
    <xf numFmtId="0" fontId="11" fillId="0" borderId="42" xfId="60" applyFont="1" applyFill="1" applyBorder="1" applyAlignment="1">
      <alignment horizontal="distributed" vertical="center" shrinkToFit="1"/>
      <protection/>
    </xf>
    <xf numFmtId="0" fontId="11" fillId="0" borderId="42" xfId="60" applyFont="1" applyFill="1" applyBorder="1" applyAlignment="1">
      <alignment horizontal="center" vertical="center" shrinkToFit="1"/>
      <protection/>
    </xf>
    <xf numFmtId="176" fontId="11" fillId="0" borderId="20" xfId="60" applyNumberFormat="1" applyFont="1" applyBorder="1" applyAlignment="1">
      <alignment horizontal="center" vertical="center" shrinkToFit="1"/>
      <protection/>
    </xf>
    <xf numFmtId="176" fontId="11" fillId="0" borderId="43" xfId="60" applyNumberFormat="1" applyFont="1" applyBorder="1" applyAlignment="1">
      <alignment horizontal="center" vertical="center" shrinkToFit="1"/>
      <protection/>
    </xf>
    <xf numFmtId="176" fontId="11" fillId="0" borderId="44" xfId="60" applyNumberFormat="1" applyFont="1" applyBorder="1" applyAlignment="1">
      <alignment horizontal="center" vertical="center" shrinkToFit="1"/>
      <protection/>
    </xf>
    <xf numFmtId="0" fontId="11" fillId="0" borderId="45" xfId="60" applyFont="1" applyBorder="1" applyAlignment="1">
      <alignment vertical="center" shrinkToFit="1"/>
      <protection/>
    </xf>
    <xf numFmtId="0" fontId="11" fillId="0" borderId="46" xfId="60" applyFont="1" applyFill="1" applyBorder="1" applyAlignment="1">
      <alignment horizontal="center" vertical="center" shrinkToFit="1"/>
      <protection/>
    </xf>
    <xf numFmtId="0" fontId="11" fillId="0" borderId="47" xfId="60" applyFont="1" applyFill="1" applyBorder="1" applyAlignment="1">
      <alignment horizontal="distributed" vertical="center" shrinkToFit="1"/>
      <protection/>
    </xf>
    <xf numFmtId="0" fontId="11" fillId="0" borderId="47" xfId="60" applyFont="1" applyFill="1" applyBorder="1" applyAlignment="1">
      <alignment horizontal="center" vertical="center" shrinkToFit="1"/>
      <protection/>
    </xf>
    <xf numFmtId="176" fontId="11" fillId="0" borderId="17" xfId="60" applyNumberFormat="1" applyFont="1" applyBorder="1" applyAlignment="1">
      <alignment horizontal="center" vertical="center" shrinkToFit="1"/>
      <protection/>
    </xf>
    <xf numFmtId="176" fontId="11" fillId="0" borderId="48" xfId="60" applyNumberFormat="1" applyFont="1" applyBorder="1" applyAlignment="1">
      <alignment horizontal="center" vertical="center" shrinkToFit="1"/>
      <protection/>
    </xf>
    <xf numFmtId="176" fontId="11" fillId="0" borderId="49" xfId="60" applyNumberFormat="1" applyFont="1" applyBorder="1" applyAlignment="1">
      <alignment horizontal="center" vertical="center" shrinkToFit="1"/>
      <protection/>
    </xf>
    <xf numFmtId="0" fontId="11" fillId="0" borderId="50" xfId="60" applyFont="1" applyFill="1" applyBorder="1" applyAlignment="1">
      <alignment horizontal="center" vertical="center" shrinkToFit="1"/>
      <protection/>
    </xf>
    <xf numFmtId="0" fontId="11" fillId="0" borderId="13" xfId="60" applyFont="1" applyFill="1" applyBorder="1" applyAlignment="1">
      <alignment horizontal="center" vertical="center" shrinkToFit="1"/>
      <protection/>
    </xf>
    <xf numFmtId="176" fontId="11" fillId="0" borderId="14" xfId="60" applyNumberFormat="1" applyFont="1" applyBorder="1" applyAlignment="1">
      <alignment horizontal="center" vertical="center" shrinkToFit="1"/>
      <protection/>
    </xf>
    <xf numFmtId="176" fontId="11" fillId="0" borderId="51" xfId="60" applyNumberFormat="1" applyFont="1" applyBorder="1" applyAlignment="1">
      <alignment horizontal="center" vertical="center" shrinkToFit="1"/>
      <protection/>
    </xf>
    <xf numFmtId="176" fontId="11" fillId="0" borderId="52" xfId="60" applyNumberFormat="1" applyFont="1" applyBorder="1" applyAlignment="1">
      <alignment horizontal="center" vertical="center" shrinkToFit="1"/>
      <protection/>
    </xf>
    <xf numFmtId="0" fontId="11" fillId="0" borderId="50" xfId="60" applyFont="1" applyBorder="1" applyAlignment="1">
      <alignment vertical="center" shrinkToFit="1"/>
      <protection/>
    </xf>
    <xf numFmtId="176" fontId="11" fillId="0" borderId="53" xfId="60" applyNumberFormat="1" applyFont="1" applyBorder="1" applyAlignment="1">
      <alignment horizontal="center" vertical="center" shrinkToFit="1"/>
      <protection/>
    </xf>
    <xf numFmtId="176" fontId="11" fillId="0" borderId="54" xfId="60" applyNumberFormat="1" applyFont="1" applyBorder="1" applyAlignment="1">
      <alignment horizontal="center" vertical="center" shrinkToFit="1"/>
      <protection/>
    </xf>
    <xf numFmtId="176" fontId="11" fillId="0" borderId="55" xfId="60" applyNumberFormat="1" applyFont="1" applyBorder="1" applyAlignment="1">
      <alignment horizontal="center" vertical="center" shrinkToFit="1"/>
      <protection/>
    </xf>
    <xf numFmtId="0" fontId="11" fillId="0" borderId="56" xfId="60" applyFont="1" applyFill="1" applyBorder="1" applyAlignment="1">
      <alignment horizontal="center" vertical="center" shrinkToFit="1"/>
      <protection/>
    </xf>
    <xf numFmtId="0" fontId="11" fillId="0" borderId="36" xfId="60" applyFont="1" applyFill="1" applyBorder="1" applyAlignment="1">
      <alignment horizontal="centerContinuous" vertical="center" shrinkToFit="1"/>
      <protection/>
    </xf>
    <xf numFmtId="0" fontId="11" fillId="0" borderId="57" xfId="60" applyFont="1" applyFill="1" applyBorder="1" applyAlignment="1">
      <alignment horizontal="center" vertical="center" shrinkToFit="1"/>
      <protection/>
    </xf>
    <xf numFmtId="0" fontId="11" fillId="0" borderId="42" xfId="60" applyFont="1" applyFill="1" applyBorder="1" applyAlignment="1">
      <alignment horizontal="centerContinuous" vertical="center" shrinkToFit="1"/>
      <protection/>
    </xf>
    <xf numFmtId="0" fontId="11" fillId="0" borderId="58" xfId="60" applyFont="1" applyFill="1" applyBorder="1" applyAlignment="1">
      <alignment horizontal="center" vertical="center" shrinkToFit="1"/>
      <protection/>
    </xf>
    <xf numFmtId="0" fontId="11" fillId="0" borderId="46" xfId="60" applyFont="1" applyFill="1" applyBorder="1" applyAlignment="1">
      <alignment horizontal="distributed" vertical="center" shrinkToFit="1"/>
      <protection/>
    </xf>
    <xf numFmtId="176" fontId="11" fillId="0" borderId="24" xfId="60" applyNumberFormat="1" applyFont="1" applyBorder="1" applyAlignment="1">
      <alignment horizontal="center" vertical="center" shrinkToFit="1"/>
      <protection/>
    </xf>
    <xf numFmtId="176" fontId="11" fillId="0" borderId="59" xfId="60" applyNumberFormat="1" applyFont="1" applyBorder="1" applyAlignment="1">
      <alignment horizontal="center" vertical="center" shrinkToFit="1"/>
      <protection/>
    </xf>
    <xf numFmtId="176" fontId="11" fillId="0" borderId="60" xfId="60" applyNumberFormat="1" applyFont="1" applyBorder="1" applyAlignment="1">
      <alignment horizontal="center" vertical="center" shrinkToFit="1"/>
      <protection/>
    </xf>
    <xf numFmtId="0" fontId="11" fillId="0" borderId="0" xfId="60" applyFont="1" applyAlignment="1">
      <alignment horizontal="left" vertical="center" shrinkToFit="1"/>
      <protection/>
    </xf>
    <xf numFmtId="0" fontId="2" fillId="0" borderId="13" xfId="60" applyFill="1" applyBorder="1" applyAlignment="1">
      <alignment horizontal="center" vertical="center" shrinkToFit="1"/>
      <protection/>
    </xf>
    <xf numFmtId="0" fontId="2" fillId="0" borderId="13" xfId="60" applyFill="1" applyBorder="1" applyAlignment="1">
      <alignment horizontal="left" vertical="center" shrinkToFit="1"/>
      <protection/>
    </xf>
    <xf numFmtId="176" fontId="2" fillId="0" borderId="13" xfId="60" applyNumberFormat="1" applyFill="1" applyBorder="1" applyAlignment="1">
      <alignment horizontal="center" vertical="center" shrinkToFit="1"/>
      <protection/>
    </xf>
    <xf numFmtId="177" fontId="2" fillId="0" borderId="13" xfId="60" applyNumberFormat="1" applyFill="1" applyBorder="1" applyAlignment="1">
      <alignment vertical="center" shrinkToFit="1"/>
      <protection/>
    </xf>
    <xf numFmtId="0" fontId="2" fillId="0" borderId="13" xfId="60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60" applyFont="1" applyBorder="1" applyAlignment="1">
      <alignment horizontal="center" vertical="center" shrinkToFit="1"/>
      <protection/>
    </xf>
    <xf numFmtId="0" fontId="12" fillId="0" borderId="61" xfId="60" applyFont="1" applyFill="1" applyBorder="1" applyAlignment="1">
      <alignment horizontal="center" vertical="center" shrinkToFit="1"/>
      <protection/>
    </xf>
    <xf numFmtId="0" fontId="12" fillId="0" borderId="62" xfId="60" applyFont="1" applyFill="1" applyBorder="1" applyAlignment="1">
      <alignment horizontal="center" vertical="center" shrinkToFit="1"/>
      <protection/>
    </xf>
    <xf numFmtId="0" fontId="12" fillId="0" borderId="0" xfId="60" applyFont="1" applyFill="1" applyBorder="1" applyAlignment="1">
      <alignment horizontal="center" vertical="center" shrinkToFit="1"/>
      <protection/>
    </xf>
    <xf numFmtId="0" fontId="12" fillId="0" borderId="25" xfId="60" applyFont="1" applyFill="1" applyBorder="1" applyAlignment="1">
      <alignment horizontal="center" vertical="center" shrinkToFit="1"/>
      <protection/>
    </xf>
    <xf numFmtId="0" fontId="12" fillId="0" borderId="26" xfId="60" applyFont="1" applyFill="1" applyBorder="1" applyAlignment="1">
      <alignment horizontal="center" vertical="center" shrinkToFit="1"/>
      <protection/>
    </xf>
    <xf numFmtId="0" fontId="12" fillId="0" borderId="53" xfId="60" applyFont="1" applyFill="1" applyBorder="1" applyAlignment="1">
      <alignment horizontal="center" vertical="center" shrinkToFit="1"/>
      <protection/>
    </xf>
    <xf numFmtId="0" fontId="12" fillId="0" borderId="63" xfId="60" applyFont="1" applyFill="1" applyBorder="1" applyAlignment="1">
      <alignment horizontal="center" vertical="center" shrinkToFit="1"/>
      <protection/>
    </xf>
    <xf numFmtId="179" fontId="12" fillId="0" borderId="23" xfId="60" applyNumberFormat="1" applyFont="1" applyFill="1" applyBorder="1" applyAlignment="1">
      <alignment horizontal="center" vertical="center" shrinkToFit="1"/>
      <protection/>
    </xf>
    <xf numFmtId="176" fontId="12" fillId="0" borderId="0" xfId="60" applyNumberFormat="1" applyFont="1" applyFill="1" applyBorder="1" applyAlignment="1">
      <alignment horizontal="center" vertical="center" shrinkToFit="1"/>
      <protection/>
    </xf>
    <xf numFmtId="0" fontId="12" fillId="0" borderId="37" xfId="60" applyFont="1" applyFill="1" applyBorder="1" applyAlignment="1">
      <alignment horizontal="center" vertical="center" shrinkToFit="1"/>
      <protection/>
    </xf>
    <xf numFmtId="179" fontId="12" fillId="0" borderId="62" xfId="60" applyNumberFormat="1" applyFont="1" applyFill="1" applyBorder="1" applyAlignment="1">
      <alignment horizontal="center" vertical="center" shrinkToFit="1"/>
      <protection/>
    </xf>
    <xf numFmtId="0" fontId="12" fillId="0" borderId="20" xfId="60" applyFont="1" applyFill="1" applyBorder="1" applyAlignment="1">
      <alignment horizontal="center" vertical="center" shrinkToFit="1"/>
      <protection/>
    </xf>
    <xf numFmtId="0" fontId="12" fillId="0" borderId="18" xfId="60" applyFont="1" applyFill="1" applyBorder="1" applyAlignment="1">
      <alignment horizontal="center" vertical="center" shrinkToFit="1"/>
      <protection/>
    </xf>
    <xf numFmtId="179" fontId="12" fillId="0" borderId="19" xfId="60" applyNumberFormat="1" applyFont="1" applyFill="1" applyBorder="1" applyAlignment="1">
      <alignment horizontal="center" vertical="center" shrinkToFit="1"/>
      <protection/>
    </xf>
    <xf numFmtId="0" fontId="12" fillId="0" borderId="17" xfId="60" applyFont="1" applyFill="1" applyBorder="1" applyAlignment="1">
      <alignment horizontal="center" vertical="center" shrinkToFit="1"/>
      <protection/>
    </xf>
    <xf numFmtId="0" fontId="12" fillId="0" borderId="64" xfId="60" applyFont="1" applyFill="1" applyBorder="1" applyAlignment="1">
      <alignment horizontal="center" vertical="center" shrinkToFit="1"/>
      <protection/>
    </xf>
    <xf numFmtId="179" fontId="12" fillId="0" borderId="21" xfId="60" applyNumberFormat="1" applyFont="1" applyFill="1" applyBorder="1" applyAlignment="1">
      <alignment horizontal="center" vertical="center" shrinkToFit="1"/>
      <protection/>
    </xf>
    <xf numFmtId="0" fontId="12" fillId="0" borderId="24" xfId="60" applyFont="1" applyFill="1" applyBorder="1" applyAlignment="1">
      <alignment horizontal="center" vertical="center" shrinkToFit="1"/>
      <protection/>
    </xf>
    <xf numFmtId="179" fontId="12" fillId="0" borderId="26" xfId="60" applyNumberFormat="1" applyFont="1" applyFill="1" applyBorder="1" applyAlignment="1">
      <alignment horizontal="center" vertical="center" shrinkToFit="1"/>
      <protection/>
    </xf>
    <xf numFmtId="0" fontId="2" fillId="0" borderId="0" xfId="60" applyFont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2" fillId="0" borderId="0" xfId="60" applyBorder="1" applyAlignment="1">
      <alignment horizontal="center" vertical="center" shrinkToFit="1"/>
      <protection/>
    </xf>
    <xf numFmtId="0" fontId="2" fillId="0" borderId="65" xfId="60" applyFill="1" applyBorder="1" applyAlignment="1">
      <alignment horizontal="left" vertical="center" shrinkToFit="1"/>
      <protection/>
    </xf>
    <xf numFmtId="0" fontId="2" fillId="0" borderId="45" xfId="60" applyFill="1" applyBorder="1" applyAlignment="1">
      <alignment horizontal="left" vertical="center" shrinkToFit="1"/>
      <protection/>
    </xf>
    <xf numFmtId="0" fontId="2" fillId="0" borderId="41" xfId="60" applyFill="1" applyBorder="1" applyAlignment="1">
      <alignment horizontal="left" vertical="center" shrinkToFit="1"/>
      <protection/>
    </xf>
    <xf numFmtId="176" fontId="2" fillId="0" borderId="0" xfId="60" applyNumberFormat="1" applyAlignment="1">
      <alignment horizontal="center" vertical="center" shrinkToFit="1"/>
      <protection/>
    </xf>
    <xf numFmtId="0" fontId="0" fillId="0" borderId="0" xfId="0" applyAlignment="1">
      <alignment shrinkToFit="1"/>
    </xf>
    <xf numFmtId="176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0" fillId="0" borderId="0" xfId="0" applyAlignment="1">
      <alignment horizontal="center" shrinkToFit="1"/>
    </xf>
    <xf numFmtId="0" fontId="2" fillId="0" borderId="0" xfId="60" applyFill="1" applyAlignment="1">
      <alignment horizontal="center" vertical="center" wrapText="1"/>
      <protection/>
    </xf>
    <xf numFmtId="0" fontId="2" fillId="0" borderId="65" xfId="60" applyBorder="1" applyAlignment="1">
      <alignment horizontal="left" vertical="center" shrinkToFit="1"/>
      <protection/>
    </xf>
    <xf numFmtId="0" fontId="2" fillId="0" borderId="41" xfId="60" applyBorder="1" applyAlignment="1">
      <alignment horizontal="left" vertical="center" shrinkToFit="1"/>
      <protection/>
    </xf>
    <xf numFmtId="0" fontId="2" fillId="0" borderId="18" xfId="60" applyBorder="1" applyAlignment="1">
      <alignment horizontal="center" vertical="center" shrinkToFit="1"/>
      <protection/>
    </xf>
    <xf numFmtId="180" fontId="2" fillId="0" borderId="66" xfId="60" applyNumberFormat="1" applyFill="1" applyBorder="1" applyAlignment="1">
      <alignment horizontal="center" vertical="center" shrinkToFit="1"/>
      <protection/>
    </xf>
    <xf numFmtId="180" fontId="2" fillId="0" borderId="67" xfId="60" applyNumberFormat="1" applyFill="1" applyBorder="1" applyAlignment="1">
      <alignment horizontal="center" vertical="center" shrinkToFit="1"/>
      <protection/>
    </xf>
    <xf numFmtId="180" fontId="2" fillId="0" borderId="66" xfId="60" applyNumberFormat="1" applyBorder="1" applyAlignment="1">
      <alignment horizontal="center" vertical="center" shrinkToFit="1"/>
      <protection/>
    </xf>
    <xf numFmtId="178" fontId="2" fillId="0" borderId="19" xfId="60" applyNumberFormat="1" applyBorder="1" applyAlignment="1">
      <alignment horizontal="center" vertical="center" shrinkToFit="1"/>
      <protection/>
    </xf>
    <xf numFmtId="178" fontId="2" fillId="0" borderId="68" xfId="60" applyNumberForma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4" fillId="0" borderId="0" xfId="60" applyFont="1" applyAlignment="1">
      <alignment vertical="center" shrinkToFit="1"/>
      <protection/>
    </xf>
    <xf numFmtId="0" fontId="2" fillId="0" borderId="69" xfId="60" applyBorder="1" applyAlignment="1">
      <alignment horizontal="center" vertical="center" shrinkToFit="1"/>
      <protection/>
    </xf>
    <xf numFmtId="0" fontId="2" fillId="0" borderId="18" xfId="60" applyBorder="1" applyAlignment="1">
      <alignment vertical="center" shrinkToFit="1"/>
      <protection/>
    </xf>
    <xf numFmtId="179" fontId="2" fillId="0" borderId="18" xfId="60" applyNumberFormat="1" applyBorder="1" applyAlignment="1">
      <alignment horizontal="center" vertical="center" shrinkToFit="1"/>
      <protection/>
    </xf>
    <xf numFmtId="179" fontId="2" fillId="0" borderId="0" xfId="60" applyNumberFormat="1" applyBorder="1" applyAlignment="1">
      <alignment horizontal="center" vertical="center" shrinkToFit="1"/>
      <protection/>
    </xf>
    <xf numFmtId="0" fontId="2" fillId="0" borderId="0" xfId="60" applyBorder="1" applyAlignment="1">
      <alignment vertical="center" shrinkToFit="1"/>
      <protection/>
    </xf>
    <xf numFmtId="176" fontId="2" fillId="0" borderId="13" xfId="60" applyNumberFormat="1" applyBorder="1" applyAlignment="1" applyProtection="1">
      <alignment horizontal="center" vertical="center" shrinkToFit="1"/>
      <protection locked="0"/>
    </xf>
    <xf numFmtId="0" fontId="2" fillId="35" borderId="0" xfId="60" applyFill="1" applyAlignment="1">
      <alignment horizontal="center" vertical="center" shrinkToFit="1"/>
      <protection/>
    </xf>
    <xf numFmtId="0" fontId="2" fillId="35" borderId="70" xfId="60" applyFill="1" applyBorder="1" applyAlignment="1">
      <alignment horizontal="center" vertical="center" shrinkToFit="1"/>
      <protection/>
    </xf>
    <xf numFmtId="0" fontId="2" fillId="35" borderId="27" xfId="60" applyFill="1" applyBorder="1" applyAlignment="1">
      <alignment horizontal="center" vertical="center" shrinkToFit="1"/>
      <protection/>
    </xf>
    <xf numFmtId="0" fontId="2" fillId="35" borderId="71" xfId="60" applyFill="1" applyBorder="1" applyAlignment="1">
      <alignment horizontal="center" vertical="center" shrinkToFit="1"/>
      <protection/>
    </xf>
    <xf numFmtId="0" fontId="2" fillId="35" borderId="13" xfId="60" applyFill="1" applyBorder="1" applyAlignment="1">
      <alignment horizontal="left" vertical="center" shrinkToFit="1"/>
      <protection/>
    </xf>
    <xf numFmtId="0" fontId="2" fillId="35" borderId="13" xfId="60" applyFill="1" applyBorder="1" applyAlignment="1">
      <alignment horizontal="center" vertical="center" shrinkToFit="1"/>
      <protection/>
    </xf>
    <xf numFmtId="0" fontId="2" fillId="35" borderId="13" xfId="60" applyFill="1" applyBorder="1" applyAlignment="1">
      <alignment vertical="center" shrinkToFit="1"/>
      <protection/>
    </xf>
    <xf numFmtId="0" fontId="2" fillId="35" borderId="33" xfId="60" applyFill="1" applyBorder="1" applyAlignment="1">
      <alignment horizontal="center" vertical="center" shrinkToFit="1"/>
      <protection/>
    </xf>
    <xf numFmtId="0" fontId="2" fillId="35" borderId="71" xfId="60" applyFill="1" applyBorder="1" applyAlignment="1">
      <alignment horizontal="left" vertical="center" shrinkToFit="1"/>
      <protection/>
    </xf>
    <xf numFmtId="0" fontId="2" fillId="35" borderId="33" xfId="60" applyFill="1" applyBorder="1" applyAlignment="1">
      <alignment horizontal="left" vertical="center" shrinkToFit="1"/>
      <protection/>
    </xf>
    <xf numFmtId="0" fontId="2" fillId="35" borderId="50" xfId="60" applyFill="1" applyBorder="1" applyAlignment="1">
      <alignment horizontal="left" vertical="center" shrinkToFit="1"/>
      <protection/>
    </xf>
    <xf numFmtId="0" fontId="2" fillId="13" borderId="13" xfId="60" applyFill="1" applyBorder="1" applyAlignment="1">
      <alignment horizontal="center" vertical="center" shrinkToFit="1"/>
      <protection/>
    </xf>
    <xf numFmtId="0" fontId="2" fillId="13" borderId="13" xfId="60" applyFill="1" applyBorder="1" applyAlignment="1">
      <alignment horizontal="center" vertical="center" wrapText="1" shrinkToFit="1"/>
      <protection/>
    </xf>
    <xf numFmtId="0" fontId="2" fillId="13" borderId="33" xfId="60" applyFill="1" applyBorder="1" applyAlignment="1">
      <alignment horizontal="center" vertical="center" shrinkToFit="1"/>
      <protection/>
    </xf>
    <xf numFmtId="0" fontId="2" fillId="13" borderId="72" xfId="60" applyFill="1" applyBorder="1" applyAlignment="1">
      <alignment horizontal="left" vertical="center" shrinkToFit="1"/>
      <protection/>
    </xf>
    <xf numFmtId="176" fontId="2" fillId="13" borderId="13" xfId="60" applyNumberFormat="1" applyFill="1" applyBorder="1" applyAlignment="1">
      <alignment horizontal="center" vertical="center" shrinkToFit="1"/>
      <protection/>
    </xf>
    <xf numFmtId="178" fontId="2" fillId="13" borderId="13" xfId="60" applyNumberFormat="1" applyFill="1" applyBorder="1" applyAlignment="1">
      <alignment horizontal="center" vertical="center" shrinkToFit="1"/>
      <protection/>
    </xf>
    <xf numFmtId="177" fontId="2" fillId="13" borderId="13" xfId="60" applyNumberFormat="1" applyFill="1" applyBorder="1" applyAlignment="1">
      <alignment horizontal="right" vertical="center" shrinkToFit="1"/>
      <protection/>
    </xf>
    <xf numFmtId="0" fontId="2" fillId="13" borderId="73" xfId="60" applyFill="1" applyBorder="1" applyAlignment="1">
      <alignment horizontal="center" vertical="center" shrinkToFit="1"/>
      <protection/>
    </xf>
    <xf numFmtId="0" fontId="2" fillId="13" borderId="72" xfId="60" applyFill="1" applyBorder="1" applyAlignment="1">
      <alignment horizontal="center" vertical="center" shrinkToFit="1"/>
      <protection/>
    </xf>
    <xf numFmtId="0" fontId="2" fillId="13" borderId="50" xfId="60" applyFill="1" applyBorder="1" applyAlignment="1">
      <alignment horizontal="left" vertical="center" shrinkToFit="1"/>
      <protection/>
    </xf>
    <xf numFmtId="0" fontId="2" fillId="13" borderId="70" xfId="60" applyFill="1" applyBorder="1" applyAlignment="1">
      <alignment horizontal="center" vertical="center" shrinkToFit="1"/>
      <protection/>
    </xf>
    <xf numFmtId="0" fontId="2" fillId="13" borderId="27" xfId="60" applyFill="1" applyBorder="1" applyAlignment="1">
      <alignment horizontal="left" vertical="center" shrinkToFit="1"/>
      <protection/>
    </xf>
    <xf numFmtId="0" fontId="2" fillId="13" borderId="71" xfId="60" applyFill="1" applyBorder="1" applyAlignment="1">
      <alignment horizontal="left" vertical="center" shrinkToFit="1"/>
      <protection/>
    </xf>
    <xf numFmtId="0" fontId="2" fillId="13" borderId="13" xfId="60" applyFill="1" applyBorder="1" applyAlignment="1">
      <alignment horizontal="right" vertical="center" shrinkToFit="1"/>
      <protection/>
    </xf>
    <xf numFmtId="178" fontId="2" fillId="13" borderId="13" xfId="60" applyNumberFormat="1" applyFill="1" applyBorder="1" applyAlignment="1">
      <alignment horizontal="right" vertical="center" shrinkToFit="1"/>
      <protection/>
    </xf>
    <xf numFmtId="0" fontId="2" fillId="13" borderId="13" xfId="60" applyFill="1" applyBorder="1" applyAlignment="1">
      <alignment horizontal="center" vertical="center" wrapText="1"/>
      <protection/>
    </xf>
    <xf numFmtId="0" fontId="2" fillId="13" borderId="13" xfId="60" applyFill="1" applyBorder="1" applyAlignment="1">
      <alignment horizontal="left" vertical="center" shrinkToFit="1"/>
      <protection/>
    </xf>
    <xf numFmtId="177" fontId="2" fillId="13" borderId="13" xfId="60" applyNumberFormat="1" applyFill="1" applyBorder="1" applyAlignment="1">
      <alignment vertical="center" shrinkToFit="1"/>
      <protection/>
    </xf>
    <xf numFmtId="177" fontId="2" fillId="13" borderId="13" xfId="60" applyNumberForma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177" fontId="2" fillId="0" borderId="13" xfId="60" applyNumberFormat="1" applyFill="1" applyBorder="1" applyAlignment="1">
      <alignment horizontal="center" vertical="center" shrinkToFit="1"/>
      <protection/>
    </xf>
    <xf numFmtId="177" fontId="2" fillId="0" borderId="19" xfId="60" applyNumberFormat="1" applyBorder="1" applyAlignment="1">
      <alignment horizontal="center" vertical="center" shrinkToFit="1"/>
      <protection/>
    </xf>
    <xf numFmtId="0" fontId="2" fillId="0" borderId="35" xfId="60" applyFill="1" applyBorder="1" applyAlignment="1">
      <alignment horizontal="left" vertical="center" shrinkToFit="1"/>
      <protection/>
    </xf>
    <xf numFmtId="180" fontId="2" fillId="0" borderId="74" xfId="60" applyNumberFormat="1" applyFill="1" applyBorder="1" applyAlignment="1">
      <alignment horizontal="center" vertical="center" shrinkToFit="1"/>
      <protection/>
    </xf>
    <xf numFmtId="0" fontId="2" fillId="0" borderId="50" xfId="60" applyFill="1" applyBorder="1" applyAlignment="1">
      <alignment horizontal="center" vertical="center" shrinkToFit="1"/>
      <protection/>
    </xf>
    <xf numFmtId="0" fontId="11" fillId="0" borderId="58" xfId="60" applyFont="1" applyFill="1" applyBorder="1" applyAlignment="1">
      <alignment horizontal="distributed" vertical="center" shrinkToFit="1"/>
      <protection/>
    </xf>
    <xf numFmtId="176" fontId="11" fillId="0" borderId="75" xfId="60" applyNumberFormat="1" applyFont="1" applyBorder="1" applyAlignment="1">
      <alignment horizontal="center" vertical="center" shrinkToFit="1"/>
      <protection/>
    </xf>
    <xf numFmtId="176" fontId="11" fillId="0" borderId="76" xfId="60" applyNumberFormat="1" applyFont="1" applyBorder="1" applyAlignment="1">
      <alignment horizontal="center" vertical="center" shrinkToFit="1"/>
      <protection/>
    </xf>
    <xf numFmtId="176" fontId="11" fillId="0" borderId="10" xfId="60" applyNumberFormat="1" applyFont="1" applyBorder="1" applyAlignment="1">
      <alignment horizontal="center" vertical="center" shrinkToFit="1"/>
      <protection/>
    </xf>
    <xf numFmtId="0" fontId="2" fillId="0" borderId="40" xfId="60" applyFill="1" applyBorder="1" applyAlignment="1">
      <alignment horizontal="center" vertical="center" shrinkToFit="1"/>
      <protection/>
    </xf>
    <xf numFmtId="0" fontId="2" fillId="0" borderId="50" xfId="60" applyFill="1" applyBorder="1" applyAlignment="1">
      <alignment horizontal="left" vertical="center" shrinkToFit="1"/>
      <protection/>
    </xf>
    <xf numFmtId="176" fontId="2" fillId="0" borderId="50" xfId="60" applyNumberFormat="1" applyFill="1" applyBorder="1" applyAlignment="1">
      <alignment horizontal="center" vertical="center" shrinkToFit="1"/>
      <protection/>
    </xf>
    <xf numFmtId="177" fontId="2" fillId="0" borderId="50" xfId="60" applyNumberFormat="1" applyFill="1" applyBorder="1" applyAlignment="1">
      <alignment vertical="center" shrinkToFit="1"/>
      <protection/>
    </xf>
    <xf numFmtId="0" fontId="12" fillId="0" borderId="77" xfId="60" applyFont="1" applyFill="1" applyBorder="1" applyAlignment="1">
      <alignment horizontal="center" vertical="center" shrinkToFit="1"/>
      <protection/>
    </xf>
    <xf numFmtId="0" fontId="12" fillId="0" borderId="78" xfId="60" applyFont="1" applyFill="1" applyBorder="1" applyAlignment="1">
      <alignment horizontal="center" vertical="center" shrinkToFit="1"/>
      <protection/>
    </xf>
    <xf numFmtId="179" fontId="12" fillId="0" borderId="79" xfId="60" applyNumberFormat="1" applyFont="1" applyFill="1" applyBorder="1" applyAlignment="1">
      <alignment horizontal="center" vertical="center" shrinkToFit="1"/>
      <protection/>
    </xf>
    <xf numFmtId="177" fontId="2" fillId="0" borderId="0" xfId="60" applyNumberForma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36" borderId="0" xfId="0" applyFill="1" applyAlignment="1">
      <alignment shrinkToFit="1"/>
    </xf>
    <xf numFmtId="0" fontId="0" fillId="36" borderId="0" xfId="0" applyFill="1" applyAlignment="1">
      <alignment vertical="center"/>
    </xf>
    <xf numFmtId="0" fontId="0" fillId="0" borderId="10" xfId="0" applyBorder="1" applyAlignment="1">
      <alignment vertical="center"/>
    </xf>
    <xf numFmtId="177" fontId="2" fillId="0" borderId="40" xfId="60" applyNumberFormat="1" applyFill="1" applyBorder="1" applyAlignment="1">
      <alignment horizontal="center" vertical="center" shrinkToFit="1"/>
      <protection/>
    </xf>
    <xf numFmtId="176" fontId="2" fillId="0" borderId="40" xfId="60" applyNumberFormat="1" applyFill="1" applyBorder="1" applyAlignment="1">
      <alignment horizontal="center" vertical="center" shrinkToFit="1"/>
      <protection/>
    </xf>
    <xf numFmtId="177" fontId="2" fillId="0" borderId="80" xfId="60" applyNumberFormat="1" applyFill="1" applyBorder="1" applyAlignment="1">
      <alignment horizontal="center" vertical="center" shrinkToFit="1"/>
      <protection/>
    </xf>
    <xf numFmtId="176" fontId="2" fillId="0" borderId="80" xfId="60" applyNumberFormat="1" applyFill="1" applyBorder="1" applyAlignment="1">
      <alignment horizontal="center" vertical="center" shrinkToFit="1"/>
      <protection/>
    </xf>
    <xf numFmtId="177" fontId="52" fillId="0" borderId="36" xfId="60" applyNumberFormat="1" applyFont="1" applyBorder="1" applyAlignment="1">
      <alignment horizontal="center" vertical="center" shrinkToFit="1"/>
      <protection/>
    </xf>
    <xf numFmtId="177" fontId="52" fillId="0" borderId="42" xfId="60" applyNumberFormat="1" applyFont="1" applyBorder="1" applyAlignment="1">
      <alignment horizontal="center" vertical="center" shrinkToFit="1"/>
      <protection/>
    </xf>
    <xf numFmtId="177" fontId="52" fillId="0" borderId="81" xfId="60" applyNumberFormat="1" applyFont="1" applyBorder="1" applyAlignment="1">
      <alignment horizontal="center" vertical="center" shrinkToFit="1"/>
      <protection/>
    </xf>
    <xf numFmtId="177" fontId="52" fillId="0" borderId="71" xfId="60" applyNumberFormat="1" applyFont="1" applyBorder="1" applyAlignment="1">
      <alignment horizontal="center" vertical="center" shrinkToFit="1"/>
      <protection/>
    </xf>
    <xf numFmtId="177" fontId="52" fillId="0" borderId="82" xfId="60" applyNumberFormat="1" applyFont="1" applyBorder="1" applyAlignment="1">
      <alignment horizontal="center" vertical="center" shrinkToFit="1"/>
      <protection/>
    </xf>
    <xf numFmtId="177" fontId="52" fillId="0" borderId="47" xfId="60" applyNumberFormat="1" applyFont="1" applyBorder="1" applyAlignment="1">
      <alignment horizontal="center" vertical="center" shrinkToFit="1"/>
      <protection/>
    </xf>
    <xf numFmtId="177" fontId="52" fillId="0" borderId="74" xfId="60" applyNumberFormat="1" applyFont="1" applyBorder="1" applyAlignment="1">
      <alignment horizontal="center" vertical="center" shrinkToFit="1"/>
      <protection/>
    </xf>
    <xf numFmtId="177" fontId="52" fillId="0" borderId="66" xfId="60" applyNumberFormat="1" applyFont="1" applyBorder="1" applyAlignment="1">
      <alignment horizontal="center" vertical="center" shrinkToFit="1"/>
      <protection/>
    </xf>
    <xf numFmtId="177" fontId="52" fillId="0" borderId="67" xfId="60" applyNumberFormat="1" applyFont="1" applyBorder="1" applyAlignment="1">
      <alignment horizontal="center" vertical="center" shrinkToFit="1"/>
      <protection/>
    </xf>
    <xf numFmtId="177" fontId="52" fillId="0" borderId="83" xfId="60" applyNumberFormat="1" applyFont="1" applyBorder="1" applyAlignment="1">
      <alignment horizontal="center" vertical="center" shrinkToFit="1"/>
      <protection/>
    </xf>
    <xf numFmtId="177" fontId="52" fillId="0" borderId="84" xfId="60" applyNumberFormat="1" applyFont="1" applyBorder="1" applyAlignment="1">
      <alignment horizontal="center" vertical="center" shrinkToFit="1"/>
      <protection/>
    </xf>
    <xf numFmtId="177" fontId="52" fillId="0" borderId="85" xfId="60" applyNumberFormat="1" applyFont="1" applyBorder="1" applyAlignment="1">
      <alignment horizontal="center" vertical="center" shrinkToFit="1"/>
      <protection/>
    </xf>
    <xf numFmtId="177" fontId="52" fillId="0" borderId="62" xfId="60" applyNumberFormat="1" applyFont="1" applyBorder="1" applyAlignment="1">
      <alignment horizontal="center" vertical="center" shrinkToFit="1"/>
      <protection/>
    </xf>
    <xf numFmtId="177" fontId="52" fillId="0" borderId="19" xfId="60" applyNumberFormat="1" applyFont="1" applyBorder="1" applyAlignment="1">
      <alignment horizontal="center" vertical="center" shrinkToFit="1"/>
      <protection/>
    </xf>
    <xf numFmtId="177" fontId="52" fillId="0" borderId="21" xfId="60" applyNumberFormat="1" applyFont="1" applyBorder="1" applyAlignment="1">
      <alignment horizontal="center" vertical="center" shrinkToFit="1"/>
      <protection/>
    </xf>
    <xf numFmtId="177" fontId="52" fillId="0" borderId="16" xfId="60" applyNumberFormat="1" applyFont="1" applyBorder="1" applyAlignment="1">
      <alignment horizontal="center" vertical="center" shrinkToFit="1"/>
      <protection/>
    </xf>
    <xf numFmtId="177" fontId="52" fillId="0" borderId="23" xfId="60" applyNumberFormat="1" applyFont="1" applyBorder="1" applyAlignment="1">
      <alignment horizontal="center" vertical="center" shrinkToFit="1"/>
      <protection/>
    </xf>
    <xf numFmtId="177" fontId="52" fillId="0" borderId="26" xfId="60" applyNumberFormat="1" applyFont="1" applyBorder="1" applyAlignment="1">
      <alignment horizontal="center" vertical="center" shrinkToFit="1"/>
      <protection/>
    </xf>
    <xf numFmtId="177" fontId="52" fillId="0" borderId="86" xfId="60" applyNumberFormat="1" applyFont="1" applyBorder="1" applyAlignment="1">
      <alignment horizontal="center" vertical="center" shrinkToFit="1"/>
      <protection/>
    </xf>
    <xf numFmtId="177" fontId="52" fillId="0" borderId="87" xfId="60" applyNumberFormat="1" applyFont="1" applyBorder="1" applyAlignment="1">
      <alignment horizontal="center" vertical="center" shrinkToFit="1"/>
      <protection/>
    </xf>
    <xf numFmtId="177" fontId="52" fillId="0" borderId="88" xfId="60" applyNumberFormat="1" applyFont="1" applyBorder="1" applyAlignment="1">
      <alignment horizontal="center" vertical="center" shrinkToFit="1"/>
      <protection/>
    </xf>
    <xf numFmtId="177" fontId="52" fillId="0" borderId="89" xfId="60" applyNumberFormat="1" applyFont="1" applyBorder="1" applyAlignment="1">
      <alignment horizontal="center" vertical="center" shrinkToFit="1"/>
      <protection/>
    </xf>
    <xf numFmtId="177" fontId="52" fillId="0" borderId="90" xfId="60" applyNumberFormat="1" applyFont="1" applyBorder="1" applyAlignment="1">
      <alignment horizontal="center" vertical="center" shrinkToFit="1"/>
      <protection/>
    </xf>
    <xf numFmtId="177" fontId="52" fillId="0" borderId="91" xfId="60" applyNumberFormat="1" applyFont="1" applyBorder="1" applyAlignment="1">
      <alignment horizontal="center" vertical="center" shrinkToFi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 shrinkToFit="1"/>
      <protection/>
    </xf>
    <xf numFmtId="0" fontId="2" fillId="0" borderId="40" xfId="60" applyFill="1" applyBorder="1" applyAlignment="1">
      <alignment horizontal="left" vertical="center" shrinkToFit="1"/>
      <protection/>
    </xf>
    <xf numFmtId="177" fontId="2" fillId="0" borderId="40" xfId="60" applyNumberFormat="1" applyFill="1" applyBorder="1" applyAlignment="1">
      <alignment vertical="center" shrinkToFit="1"/>
      <protection/>
    </xf>
    <xf numFmtId="0" fontId="0" fillId="0" borderId="92" xfId="0" applyBorder="1" applyAlignment="1">
      <alignment vertical="center"/>
    </xf>
    <xf numFmtId="0" fontId="2" fillId="0" borderId="93" xfId="60" applyFill="1" applyBorder="1" applyAlignment="1">
      <alignment horizontal="center" vertical="center" shrinkToFit="1"/>
      <protection/>
    </xf>
    <xf numFmtId="178" fontId="2" fillId="0" borderId="21" xfId="60" applyNumberFormat="1" applyBorder="1" applyAlignment="1">
      <alignment horizontal="center" vertical="center" shrinkToFit="1"/>
      <protection/>
    </xf>
    <xf numFmtId="180" fontId="2" fillId="0" borderId="84" xfId="60" applyNumberFormat="1" applyBorder="1" applyAlignment="1">
      <alignment horizontal="center" vertical="center" shrinkToFit="1"/>
      <protection/>
    </xf>
    <xf numFmtId="178" fontId="2" fillId="0" borderId="23" xfId="60" applyNumberFormat="1" applyBorder="1" applyAlignment="1">
      <alignment horizontal="center" vertical="center" shrinkToFit="1"/>
      <protection/>
    </xf>
    <xf numFmtId="177" fontId="53" fillId="13" borderId="13" xfId="60" applyNumberFormat="1" applyFont="1" applyFill="1" applyBorder="1" applyAlignment="1">
      <alignment horizontal="right" vertical="center" shrinkToFit="1"/>
      <protection/>
    </xf>
    <xf numFmtId="0" fontId="2" fillId="7" borderId="13" xfId="60" applyFill="1" applyBorder="1" applyAlignment="1">
      <alignment horizontal="center" vertical="center" shrinkToFit="1"/>
      <protection/>
    </xf>
    <xf numFmtId="0" fontId="2" fillId="7" borderId="13" xfId="60" applyFill="1" applyBorder="1" applyAlignment="1">
      <alignment horizontal="center" vertical="center" wrapText="1"/>
      <protection/>
    </xf>
    <xf numFmtId="0" fontId="0" fillId="19" borderId="11" xfId="0" applyFill="1" applyBorder="1" applyAlignment="1">
      <alignment vertical="center"/>
    </xf>
    <xf numFmtId="0" fontId="2" fillId="19" borderId="0" xfId="60" applyFill="1" applyBorder="1" applyAlignment="1">
      <alignment horizontal="center" vertical="center" shrinkToFit="1"/>
      <protection/>
    </xf>
    <xf numFmtId="0" fontId="0" fillId="19" borderId="0" xfId="0" applyFill="1" applyAlignment="1">
      <alignment vertical="center" shrinkToFit="1"/>
    </xf>
    <xf numFmtId="0" fontId="0" fillId="19" borderId="11" xfId="0" applyFill="1" applyBorder="1" applyAlignment="1">
      <alignment vertical="center" shrinkToFit="1"/>
    </xf>
    <xf numFmtId="0" fontId="2" fillId="7" borderId="48" xfId="60" applyFill="1" applyBorder="1" applyAlignment="1">
      <alignment horizontal="center" vertical="center" shrinkToFit="1"/>
      <protection/>
    </xf>
    <xf numFmtId="0" fontId="2" fillId="7" borderId="48" xfId="60" applyFill="1" applyBorder="1" applyAlignment="1">
      <alignment horizontal="center" vertical="center" wrapText="1" shrinkToFit="1"/>
      <protection/>
    </xf>
    <xf numFmtId="0" fontId="2" fillId="7" borderId="64" xfId="60" applyFill="1" applyBorder="1" applyAlignment="1">
      <alignment horizontal="center" vertical="center" shrinkToFit="1"/>
      <protection/>
    </xf>
    <xf numFmtId="0" fontId="2" fillId="7" borderId="67" xfId="60" applyFill="1" applyBorder="1" applyAlignment="1">
      <alignment horizontal="center" vertical="center" shrinkToFit="1"/>
      <protection/>
    </xf>
    <xf numFmtId="176" fontId="2" fillId="7" borderId="21" xfId="60" applyNumberFormat="1" applyFill="1" applyBorder="1" applyAlignment="1">
      <alignment horizontal="center" vertical="center" shrinkToFit="1"/>
      <protection/>
    </xf>
    <xf numFmtId="178" fontId="2" fillId="7" borderId="56" xfId="60" applyNumberFormat="1" applyFill="1" applyBorder="1" applyAlignment="1">
      <alignment horizontal="center" vertical="center" shrinkToFit="1"/>
      <protection/>
    </xf>
    <xf numFmtId="0" fontId="2" fillId="7" borderId="57" xfId="60" applyFill="1" applyBorder="1" applyAlignment="1">
      <alignment horizontal="center" vertical="center" shrinkToFit="1"/>
      <protection/>
    </xf>
    <xf numFmtId="0" fontId="2" fillId="7" borderId="94" xfId="60" applyFill="1" applyBorder="1" applyAlignment="1">
      <alignment horizontal="center" vertical="center" shrinkToFit="1"/>
      <protection/>
    </xf>
    <xf numFmtId="0" fontId="2" fillId="7" borderId="95" xfId="60" applyFill="1" applyBorder="1" applyAlignment="1">
      <alignment horizontal="center" vertical="center" shrinkToFit="1"/>
      <protection/>
    </xf>
    <xf numFmtId="0" fontId="2" fillId="7" borderId="96" xfId="60" applyFill="1" applyBorder="1" applyAlignment="1">
      <alignment horizontal="center" vertical="center" shrinkToFit="1"/>
      <protection/>
    </xf>
    <xf numFmtId="0" fontId="2" fillId="7" borderId="58" xfId="60" applyFill="1" applyBorder="1" applyAlignment="1">
      <alignment horizontal="center" vertical="center" shrinkToFit="1"/>
      <protection/>
    </xf>
    <xf numFmtId="176" fontId="2" fillId="7" borderId="13" xfId="60" applyNumberFormat="1" applyFill="1" applyBorder="1" applyAlignment="1">
      <alignment horizontal="center" vertical="center" shrinkToFit="1"/>
      <protection/>
    </xf>
    <xf numFmtId="0" fontId="14" fillId="7" borderId="40" xfId="60" applyFont="1" applyFill="1" applyBorder="1" applyAlignment="1">
      <alignment horizontal="center" vertical="center" wrapText="1"/>
      <protection/>
    </xf>
    <xf numFmtId="177" fontId="11" fillId="0" borderId="97" xfId="6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2" fillId="7" borderId="40" xfId="60" applyFill="1" applyBorder="1" applyAlignment="1">
      <alignment horizontal="center" vertical="center" shrinkToFit="1"/>
      <protection/>
    </xf>
    <xf numFmtId="0" fontId="2" fillId="7" borderId="13" xfId="60" applyFill="1" applyBorder="1" applyAlignment="1">
      <alignment horizontal="center" vertical="center" shrinkToFit="1"/>
      <protection/>
    </xf>
    <xf numFmtId="0" fontId="10" fillId="0" borderId="0" xfId="60" applyFont="1" applyBorder="1" applyAlignment="1">
      <alignment horizontal="center" vertical="center" shrinkToFit="1"/>
      <protection/>
    </xf>
    <xf numFmtId="0" fontId="10" fillId="0" borderId="11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0" fontId="2" fillId="13" borderId="13" xfId="60" applyFill="1" applyBorder="1" applyAlignment="1">
      <alignment horizontal="center" vertical="center" shrinkToFit="1"/>
      <protection/>
    </xf>
    <xf numFmtId="0" fontId="2" fillId="13" borderId="40" xfId="60" applyFill="1" applyBorder="1" applyAlignment="1">
      <alignment horizontal="center" vertical="center" shrinkToFit="1"/>
      <protection/>
    </xf>
    <xf numFmtId="0" fontId="2" fillId="13" borderId="50" xfId="60" applyFill="1" applyBorder="1" applyAlignment="1">
      <alignment horizontal="center" vertical="center" shrinkToFit="1"/>
      <protection/>
    </xf>
    <xf numFmtId="0" fontId="2" fillId="35" borderId="40" xfId="60" applyFill="1" applyBorder="1" applyAlignment="1">
      <alignment horizontal="left" vertical="center" shrinkToFit="1"/>
      <protection/>
    </xf>
    <xf numFmtId="0" fontId="2" fillId="35" borderId="45" xfId="60" applyFill="1" applyBorder="1" applyAlignment="1">
      <alignment horizontal="left" vertical="center" shrinkToFit="1"/>
      <protection/>
    </xf>
    <xf numFmtId="0" fontId="2" fillId="13" borderId="33" xfId="60" applyFill="1" applyBorder="1" applyAlignment="1">
      <alignment horizontal="center" vertical="center" shrinkToFit="1"/>
      <protection/>
    </xf>
    <xf numFmtId="0" fontId="2" fillId="13" borderId="71" xfId="60" applyFill="1" applyBorder="1" applyAlignment="1">
      <alignment horizontal="center" vertical="center" shrinkToFit="1"/>
      <protection/>
    </xf>
    <xf numFmtId="0" fontId="2" fillId="35" borderId="0" xfId="60" applyFill="1" applyAlignment="1">
      <alignment horizontal="center" vertical="center" shrinkToFit="1"/>
      <protection/>
    </xf>
    <xf numFmtId="0" fontId="0" fillId="35" borderId="0" xfId="0" applyFill="1" applyAlignment="1">
      <alignment horizontal="center" vertical="center" shrinkToFit="1"/>
    </xf>
    <xf numFmtId="0" fontId="2" fillId="13" borderId="40" xfId="60" applyFill="1" applyBorder="1" applyAlignment="1">
      <alignment horizontal="center" vertical="center" textRotation="255" shrinkToFit="1"/>
      <protection/>
    </xf>
    <xf numFmtId="0" fontId="2" fillId="13" borderId="50" xfId="60" applyFill="1" applyBorder="1" applyAlignment="1">
      <alignment horizontal="center" vertical="center" textRotation="255" shrinkToFit="1"/>
      <protection/>
    </xf>
    <xf numFmtId="0" fontId="2" fillId="13" borderId="13" xfId="60" applyFill="1" applyBorder="1" applyAlignment="1">
      <alignment horizontal="center" vertical="center" textRotation="255" shrinkToFit="1"/>
      <protection/>
    </xf>
    <xf numFmtId="0" fontId="2" fillId="13" borderId="45" xfId="60" applyFill="1" applyBorder="1" applyAlignment="1">
      <alignment horizontal="center" vertical="center" shrinkToFit="1"/>
      <protection/>
    </xf>
    <xf numFmtId="0" fontId="2" fillId="35" borderId="40" xfId="60" applyFill="1" applyBorder="1" applyAlignment="1">
      <alignment horizontal="left" vertical="center" wrapText="1" shrinkToFit="1"/>
      <protection/>
    </xf>
    <xf numFmtId="0" fontId="2" fillId="35" borderId="45" xfId="60" applyFill="1" applyBorder="1" applyAlignment="1">
      <alignment horizontal="left" vertical="center" wrapText="1" shrinkToFit="1"/>
      <protection/>
    </xf>
    <xf numFmtId="0" fontId="2" fillId="0" borderId="0" xfId="60" applyFill="1" applyAlignment="1">
      <alignment horizontal="center" vertical="center" wrapText="1"/>
      <protection/>
    </xf>
    <xf numFmtId="0" fontId="2" fillId="0" borderId="10" xfId="60" applyFill="1" applyBorder="1" applyAlignment="1">
      <alignment horizontal="center" vertical="center" wrapText="1"/>
      <protection/>
    </xf>
    <xf numFmtId="0" fontId="4" fillId="35" borderId="10" xfId="60" applyFont="1" applyFill="1" applyBorder="1" applyAlignment="1">
      <alignment horizontal="center" vertical="center" shrinkToFit="1"/>
      <protection/>
    </xf>
    <xf numFmtId="0" fontId="0" fillId="13" borderId="50" xfId="0" applyFill="1" applyBorder="1" applyAlignment="1">
      <alignment horizontal="center" vertical="center" textRotation="255" shrinkToFit="1"/>
    </xf>
    <xf numFmtId="0" fontId="11" fillId="0" borderId="33" xfId="60" applyFont="1" applyFill="1" applyBorder="1" applyAlignment="1">
      <alignment horizontal="center" vertical="center" shrinkToFit="1"/>
      <protection/>
    </xf>
    <xf numFmtId="176" fontId="52" fillId="0" borderId="98" xfId="60" applyNumberFormat="1" applyFont="1" applyBorder="1" applyAlignment="1">
      <alignment horizontal="center" vertical="center" shrinkToFit="1"/>
      <protection/>
    </xf>
    <xf numFmtId="176" fontId="52" fillId="0" borderId="99" xfId="60" applyNumberFormat="1" applyFont="1" applyBorder="1" applyAlignment="1">
      <alignment horizontal="center" vertical="center" shrinkToFit="1"/>
      <protection/>
    </xf>
    <xf numFmtId="176" fontId="52" fillId="0" borderId="100" xfId="60" applyNumberFormat="1" applyFont="1" applyBorder="1" applyAlignment="1">
      <alignment horizontal="center" vertical="center" shrinkToFit="1"/>
      <protection/>
    </xf>
    <xf numFmtId="177" fontId="52" fillId="0" borderId="32" xfId="60" applyNumberFormat="1" applyFont="1" applyBorder="1" applyAlignment="1">
      <alignment horizontal="center" vertical="center" shrinkToFit="1"/>
      <protection/>
    </xf>
    <xf numFmtId="177" fontId="52" fillId="0" borderId="101" xfId="60" applyNumberFormat="1" applyFont="1" applyBorder="1" applyAlignment="1">
      <alignment horizontal="center" vertical="center" shrinkToFit="1"/>
      <protection/>
    </xf>
    <xf numFmtId="177" fontId="52" fillId="0" borderId="97" xfId="60" applyNumberFormat="1" applyFont="1" applyBorder="1" applyAlignment="1">
      <alignment horizontal="center" vertical="center" shrinkToFit="1"/>
      <protection/>
    </xf>
    <xf numFmtId="0" fontId="0" fillId="0" borderId="71" xfId="0" applyBorder="1" applyAlignment="1">
      <alignment horizontal="center" vertical="center" shrinkToFit="1"/>
    </xf>
    <xf numFmtId="0" fontId="11" fillId="0" borderId="71" xfId="60" applyFont="1" applyBorder="1" applyAlignment="1">
      <alignment horizontal="center" vertical="center" shrinkToFit="1"/>
      <protection/>
    </xf>
    <xf numFmtId="0" fontId="11" fillId="0" borderId="70" xfId="60" applyFont="1" applyFill="1" applyBorder="1" applyAlignment="1">
      <alignment horizontal="distributed" vertical="center" shrinkToFit="1"/>
      <protection/>
    </xf>
    <xf numFmtId="0" fontId="11" fillId="0" borderId="27" xfId="60" applyFont="1" applyFill="1" applyBorder="1" applyAlignment="1">
      <alignment horizontal="distributed" vertical="center" shrinkToFit="1"/>
      <protection/>
    </xf>
    <xf numFmtId="0" fontId="11" fillId="0" borderId="11" xfId="60" applyFont="1" applyFill="1" applyBorder="1" applyAlignment="1">
      <alignment horizontal="distributed" vertical="center" shrinkToFit="1"/>
      <protection/>
    </xf>
    <xf numFmtId="0" fontId="11" fillId="0" borderId="12" xfId="60" applyFont="1" applyFill="1" applyBorder="1" applyAlignment="1">
      <alignment horizontal="distributed" vertical="center" shrinkToFit="1"/>
      <protection/>
    </xf>
    <xf numFmtId="0" fontId="11" fillId="0" borderId="73" xfId="60" applyFont="1" applyFill="1" applyBorder="1" applyAlignment="1">
      <alignment horizontal="distributed" vertical="center" shrinkToFit="1"/>
      <protection/>
    </xf>
    <xf numFmtId="0" fontId="11" fillId="0" borderId="72" xfId="60" applyFont="1" applyFill="1" applyBorder="1" applyAlignment="1">
      <alignment horizontal="distributed" vertical="center" shrinkToFit="1"/>
      <protection/>
    </xf>
    <xf numFmtId="0" fontId="11" fillId="0" borderId="40" xfId="60" applyFont="1" applyFill="1" applyBorder="1" applyAlignment="1">
      <alignment horizontal="center" vertical="center" shrinkToFit="1"/>
      <protection/>
    </xf>
    <xf numFmtId="0" fontId="11" fillId="0" borderId="45" xfId="60" applyFont="1" applyFill="1" applyBorder="1" applyAlignment="1">
      <alignment horizontal="center" vertical="center" shrinkToFit="1"/>
      <protection/>
    </xf>
    <xf numFmtId="0" fontId="11" fillId="0" borderId="50" xfId="60" applyFont="1" applyFill="1" applyBorder="1" applyAlignment="1">
      <alignment horizontal="center" vertical="center" shrinkToFit="1"/>
      <protection/>
    </xf>
    <xf numFmtId="0" fontId="11" fillId="0" borderId="27" xfId="60" applyFont="1" applyBorder="1" applyAlignment="1">
      <alignment horizontal="center" vertical="center" shrinkToFit="1"/>
      <protection/>
    </xf>
    <xf numFmtId="0" fontId="11" fillId="0" borderId="72" xfId="60" applyFont="1" applyBorder="1" applyAlignment="1">
      <alignment horizontal="center" vertical="center" shrinkToFit="1"/>
      <protection/>
    </xf>
    <xf numFmtId="0" fontId="11" fillId="0" borderId="40" xfId="60" applyFont="1" applyBorder="1" applyAlignment="1">
      <alignment horizontal="center" vertical="center" textRotation="255" shrinkToFit="1"/>
      <protection/>
    </xf>
    <xf numFmtId="0" fontId="11" fillId="0" borderId="50" xfId="60" applyFont="1" applyBorder="1" applyAlignment="1">
      <alignment horizontal="center" vertical="center" textRotation="255" shrinkToFit="1"/>
      <protection/>
    </xf>
    <xf numFmtId="0" fontId="11" fillId="0" borderId="28" xfId="60" applyFont="1" applyBorder="1" applyAlignment="1">
      <alignment horizontal="center" vertical="center" shrinkToFit="1"/>
      <protection/>
    </xf>
    <xf numFmtId="0" fontId="11" fillId="0" borderId="102" xfId="60" applyFont="1" applyBorder="1" applyAlignment="1">
      <alignment horizontal="center" vertical="center" shrinkToFit="1"/>
      <protection/>
    </xf>
    <xf numFmtId="0" fontId="11" fillId="0" borderId="29" xfId="60" applyFont="1" applyBorder="1" applyAlignment="1">
      <alignment horizontal="center" vertical="center" shrinkToFit="1"/>
      <protection/>
    </xf>
    <xf numFmtId="0" fontId="11" fillId="0" borderId="103" xfId="60" applyFont="1" applyBorder="1" applyAlignment="1">
      <alignment horizontal="center" vertical="center" shrinkToFit="1"/>
      <protection/>
    </xf>
    <xf numFmtId="0" fontId="11" fillId="0" borderId="104" xfId="60" applyFont="1" applyBorder="1" applyAlignment="1">
      <alignment horizontal="center" vertical="center" shrinkToFit="1"/>
      <protection/>
    </xf>
    <xf numFmtId="0" fontId="11" fillId="0" borderId="40" xfId="60" applyFont="1" applyBorder="1" applyAlignment="1">
      <alignment horizontal="center" vertical="center" shrinkToFit="1"/>
      <protection/>
    </xf>
    <xf numFmtId="0" fontId="11" fillId="0" borderId="50" xfId="60" applyFont="1" applyBorder="1" applyAlignment="1">
      <alignment horizontal="center" vertical="center" shrinkToFit="1"/>
      <protection/>
    </xf>
    <xf numFmtId="0" fontId="11" fillId="0" borderId="32" xfId="60" applyFont="1" applyBorder="1" applyAlignment="1">
      <alignment horizontal="center" vertical="center" shrinkToFit="1"/>
      <protection/>
    </xf>
    <xf numFmtId="0" fontId="11" fillId="0" borderId="97" xfId="60" applyFont="1" applyBorder="1" applyAlignment="1">
      <alignment horizontal="center" vertical="center" shrinkToFit="1"/>
      <protection/>
    </xf>
    <xf numFmtId="0" fontId="11" fillId="0" borderId="13" xfId="60" applyFont="1" applyBorder="1" applyAlignment="1">
      <alignment horizontal="center" vertical="center" shrinkToFit="1"/>
      <protection/>
    </xf>
    <xf numFmtId="0" fontId="11" fillId="0" borderId="0" xfId="60" applyFont="1" applyAlignment="1">
      <alignment horizontal="center" vertical="center" shrinkToFit="1"/>
      <protection/>
    </xf>
    <xf numFmtId="0" fontId="11" fillId="0" borderId="10" xfId="60" applyFont="1" applyBorder="1" applyAlignment="1">
      <alignment horizontal="center" vertical="center" shrinkToFit="1"/>
      <protection/>
    </xf>
    <xf numFmtId="0" fontId="11" fillId="0" borderId="13" xfId="60" applyFont="1" applyBorder="1" applyAlignment="1">
      <alignment horizontal="center" vertical="center" textRotation="255" shrinkToFit="1"/>
      <protection/>
    </xf>
    <xf numFmtId="0" fontId="11" fillId="0" borderId="70" xfId="60" applyFont="1" applyBorder="1" applyAlignment="1">
      <alignment horizontal="center" vertical="center" shrinkToFit="1"/>
      <protection/>
    </xf>
    <xf numFmtId="0" fontId="11" fillId="0" borderId="11" xfId="60" applyFont="1" applyBorder="1" applyAlignment="1">
      <alignment horizontal="center" vertical="center" shrinkToFit="1"/>
      <protection/>
    </xf>
    <xf numFmtId="0" fontId="11" fillId="0" borderId="12" xfId="60" applyFont="1" applyBorder="1" applyAlignment="1">
      <alignment horizontal="center" vertical="center" shrinkToFit="1"/>
      <protection/>
    </xf>
    <xf numFmtId="0" fontId="11" fillId="0" borderId="58" xfId="60" applyFont="1" applyFill="1" applyBorder="1" applyAlignment="1">
      <alignment horizontal="center" vertical="center" shrinkToFit="1"/>
      <protection/>
    </xf>
    <xf numFmtId="0" fontId="0" fillId="0" borderId="47" xfId="0" applyBorder="1" applyAlignment="1">
      <alignment vertical="center" shrinkToFit="1"/>
    </xf>
    <xf numFmtId="0" fontId="11" fillId="0" borderId="73" xfId="60" applyFont="1" applyFill="1" applyBorder="1" applyAlignment="1">
      <alignment horizontal="center" vertical="center" shrinkToFit="1"/>
      <protection/>
    </xf>
    <xf numFmtId="0" fontId="0" fillId="0" borderId="72" xfId="0" applyBorder="1" applyAlignment="1">
      <alignment horizontal="center" vertical="center" shrinkToFit="1"/>
    </xf>
    <xf numFmtId="177" fontId="11" fillId="0" borderId="32" xfId="60" applyNumberFormat="1" applyFont="1" applyBorder="1" applyAlignment="1">
      <alignment horizontal="center" vertical="center" shrinkToFit="1"/>
      <protection/>
    </xf>
    <xf numFmtId="177" fontId="11" fillId="0" borderId="101" xfId="60" applyNumberFormat="1" applyFont="1" applyBorder="1" applyAlignment="1">
      <alignment horizontal="center" vertical="center" shrinkToFit="1"/>
      <protection/>
    </xf>
    <xf numFmtId="177" fontId="11" fillId="0" borderId="97" xfId="60" applyNumberFormat="1" applyFont="1" applyBorder="1" applyAlignment="1">
      <alignment horizontal="center" vertical="center" shrinkToFit="1"/>
      <protection/>
    </xf>
    <xf numFmtId="176" fontId="11" fillId="0" borderId="98" xfId="60" applyNumberFormat="1" applyFont="1" applyBorder="1" applyAlignment="1">
      <alignment horizontal="center" vertical="center" shrinkToFit="1"/>
      <protection/>
    </xf>
    <xf numFmtId="176" fontId="11" fillId="0" borderId="99" xfId="60" applyNumberFormat="1" applyFont="1" applyBorder="1" applyAlignment="1">
      <alignment horizontal="center" vertical="center" shrinkToFit="1"/>
      <protection/>
    </xf>
    <xf numFmtId="176" fontId="11" fillId="0" borderId="100" xfId="60" applyNumberFormat="1" applyFont="1" applyBorder="1" applyAlignment="1">
      <alignment horizontal="center" vertical="center" shrinkToFit="1"/>
      <protection/>
    </xf>
    <xf numFmtId="0" fontId="2" fillId="7" borderId="13" xfId="60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60" applyFont="1" applyBorder="1" applyAlignment="1">
      <alignment horizontal="center" vertical="center" shrinkToFit="1"/>
      <protection/>
    </xf>
    <xf numFmtId="0" fontId="2" fillId="7" borderId="40" xfId="60" applyFill="1" applyBorder="1" applyAlignment="1">
      <alignment horizontal="center" vertical="center" shrinkToFit="1"/>
      <protection/>
    </xf>
    <xf numFmtId="0" fontId="2" fillId="7" borderId="50" xfId="60" applyFill="1" applyBorder="1" applyAlignment="1">
      <alignment horizontal="center" vertical="center" shrinkToFit="1"/>
      <protection/>
    </xf>
    <xf numFmtId="0" fontId="2" fillId="0" borderId="0" xfId="60" applyFont="1" applyAlignment="1">
      <alignment horizontal="center" vertical="center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2" fillId="7" borderId="56" xfId="60" applyFill="1" applyBorder="1" applyAlignment="1">
      <alignment horizontal="center" vertical="center" shrinkToFit="1"/>
      <protection/>
    </xf>
    <xf numFmtId="0" fontId="2" fillId="7" borderId="94" xfId="60" applyFill="1" applyBorder="1" applyAlignment="1">
      <alignment horizontal="center" vertical="center" shrinkToFit="1"/>
      <protection/>
    </xf>
    <xf numFmtId="0" fontId="2" fillId="7" borderId="35" xfId="60" applyFill="1" applyBorder="1" applyAlignment="1">
      <alignment horizontal="center" vertical="center" shrinkToFit="1"/>
      <protection/>
    </xf>
    <xf numFmtId="0" fontId="2" fillId="7" borderId="105" xfId="60" applyFill="1" applyBorder="1" applyAlignment="1">
      <alignment horizontal="center" vertical="center" shrinkToFit="1"/>
      <protection/>
    </xf>
    <xf numFmtId="0" fontId="2" fillId="7" borderId="39" xfId="60" applyFill="1" applyBorder="1" applyAlignment="1">
      <alignment horizontal="center" vertical="center" shrinkToFit="1"/>
      <protection/>
    </xf>
    <xf numFmtId="0" fontId="2" fillId="7" borderId="36" xfId="60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2" fillId="0" borderId="31" xfId="60" applyFont="1" applyFill="1" applyBorder="1" applyAlignment="1">
      <alignment horizontal="center" vertical="center" textRotation="255" shrinkToFit="1"/>
      <protection/>
    </xf>
    <xf numFmtId="0" fontId="12" fillId="0" borderId="75" xfId="60" applyFont="1" applyFill="1" applyBorder="1" applyAlignment="1">
      <alignment horizontal="center" vertical="center" textRotation="255" shrinkToFit="1"/>
      <protection/>
    </xf>
    <xf numFmtId="0" fontId="12" fillId="0" borderId="61" xfId="60" applyFont="1" applyFill="1" applyBorder="1" applyAlignment="1">
      <alignment horizontal="center" vertical="center" shrinkToFit="1"/>
      <protection/>
    </xf>
    <xf numFmtId="0" fontId="12" fillId="0" borderId="25" xfId="60" applyFont="1" applyFill="1" applyBorder="1" applyAlignment="1">
      <alignment horizontal="center" vertical="center" shrinkToFit="1"/>
      <protection/>
    </xf>
    <xf numFmtId="0" fontId="12" fillId="0" borderId="61" xfId="60" applyFont="1" applyFill="1" applyBorder="1" applyAlignment="1">
      <alignment horizontal="center" vertical="center" textRotation="255" shrinkToFit="1"/>
      <protection/>
    </xf>
    <xf numFmtId="0" fontId="12" fillId="0" borderId="25" xfId="60" applyFont="1" applyFill="1" applyBorder="1" applyAlignment="1">
      <alignment horizontal="center" vertical="center" textRotation="255" shrinkToFit="1"/>
      <protection/>
    </xf>
    <xf numFmtId="0" fontId="12" fillId="0" borderId="10" xfId="60" applyFont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5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0" fillId="0" borderId="0" xfId="60" applyFont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" fillId="7" borderId="45" xfId="60" applyFill="1" applyBorder="1" applyAlignment="1">
      <alignment horizontal="center" vertical="center" shrinkToFit="1"/>
      <protection/>
    </xf>
    <xf numFmtId="0" fontId="2" fillId="0" borderId="13" xfId="60" applyFill="1" applyBorder="1" applyAlignment="1">
      <alignment horizontal="center" vertical="center" shrinkToFit="1"/>
      <protection/>
    </xf>
    <xf numFmtId="0" fontId="2" fillId="0" borderId="0" xfId="60" applyFill="1" applyBorder="1" applyAlignment="1">
      <alignment horizontal="center" vertical="center" shrinkToFit="1"/>
      <protection/>
    </xf>
    <xf numFmtId="0" fontId="2" fillId="0" borderId="40" xfId="60" applyFill="1" applyBorder="1" applyAlignment="1">
      <alignment horizontal="center" vertical="center" shrinkToFit="1"/>
      <protection/>
    </xf>
    <xf numFmtId="0" fontId="2" fillId="0" borderId="50" xfId="60" applyFill="1" applyBorder="1" applyAlignment="1">
      <alignment horizontal="center" vertical="center" shrinkToFit="1"/>
      <protection/>
    </xf>
    <xf numFmtId="0" fontId="14" fillId="0" borderId="0" xfId="60" applyFont="1" applyFill="1" applyBorder="1" applyAlignment="1">
      <alignment horizontal="center" vertical="center" wrapText="1" shrinkToFit="1"/>
      <protection/>
    </xf>
    <xf numFmtId="176" fontId="2" fillId="37" borderId="0" xfId="60" applyNumberFormat="1" applyFill="1" applyBorder="1" applyAlignment="1">
      <alignment horizontal="center" vertical="center" shrinkToFit="1"/>
      <protection/>
    </xf>
    <xf numFmtId="177" fontId="11" fillId="0" borderId="36" xfId="60" applyNumberFormat="1" applyFont="1" applyBorder="1" applyAlignment="1">
      <alignment horizontal="center" vertical="center" shrinkToFit="1"/>
      <protection/>
    </xf>
    <xf numFmtId="177" fontId="11" fillId="0" borderId="74" xfId="60" applyNumberFormat="1" applyFont="1" applyBorder="1" applyAlignment="1">
      <alignment horizontal="center" vertical="center" shrinkToFit="1"/>
      <protection/>
    </xf>
    <xf numFmtId="177" fontId="11" fillId="0" borderId="62" xfId="60" applyNumberFormat="1" applyFont="1" applyBorder="1" applyAlignment="1">
      <alignment horizontal="center" vertical="center" shrinkToFit="1"/>
      <protection/>
    </xf>
    <xf numFmtId="177" fontId="11" fillId="0" borderId="86" xfId="60" applyNumberFormat="1" applyFont="1" applyBorder="1" applyAlignment="1">
      <alignment horizontal="center" vertical="center" shrinkToFit="1"/>
      <protection/>
    </xf>
    <xf numFmtId="177" fontId="11" fillId="0" borderId="42" xfId="60" applyNumberFormat="1" applyFont="1" applyBorder="1" applyAlignment="1">
      <alignment horizontal="center" vertical="center" shrinkToFit="1"/>
      <protection/>
    </xf>
    <xf numFmtId="177" fontId="11" fillId="0" borderId="66" xfId="60" applyNumberFormat="1" applyFont="1" applyBorder="1" applyAlignment="1">
      <alignment horizontal="center" vertical="center" shrinkToFit="1"/>
      <protection/>
    </xf>
    <xf numFmtId="177" fontId="11" fillId="0" borderId="19" xfId="60" applyNumberFormat="1" applyFont="1" applyBorder="1" applyAlignment="1">
      <alignment horizontal="center" vertical="center" shrinkToFit="1"/>
      <protection/>
    </xf>
    <xf numFmtId="177" fontId="11" fillId="0" borderId="87" xfId="60" applyNumberFormat="1" applyFont="1" applyBorder="1" applyAlignment="1">
      <alignment horizontal="center" vertical="center" shrinkToFit="1"/>
      <protection/>
    </xf>
    <xf numFmtId="177" fontId="11" fillId="0" borderId="81" xfId="60" applyNumberFormat="1" applyFont="1" applyBorder="1" applyAlignment="1">
      <alignment horizontal="center" vertical="center" shrinkToFit="1"/>
      <protection/>
    </xf>
    <xf numFmtId="177" fontId="11" fillId="0" borderId="67" xfId="60" applyNumberFormat="1" applyFont="1" applyBorder="1" applyAlignment="1">
      <alignment horizontal="center" vertical="center" shrinkToFit="1"/>
      <protection/>
    </xf>
    <xf numFmtId="177" fontId="11" fillId="0" borderId="21" xfId="60" applyNumberFormat="1" applyFont="1" applyBorder="1" applyAlignment="1">
      <alignment horizontal="center" vertical="center" shrinkToFit="1"/>
      <protection/>
    </xf>
    <xf numFmtId="177" fontId="11" fillId="0" borderId="88" xfId="60" applyNumberFormat="1" applyFont="1" applyBorder="1" applyAlignment="1">
      <alignment horizontal="center" vertical="center" shrinkToFit="1"/>
      <protection/>
    </xf>
    <xf numFmtId="0" fontId="55" fillId="0" borderId="71" xfId="0" applyFont="1" applyBorder="1" applyAlignment="1">
      <alignment horizontal="center" vertical="center" shrinkToFit="1"/>
    </xf>
    <xf numFmtId="177" fontId="11" fillId="0" borderId="71" xfId="60" applyNumberFormat="1" applyFont="1" applyBorder="1" applyAlignment="1">
      <alignment horizontal="center" vertical="center" shrinkToFit="1"/>
      <protection/>
    </xf>
    <xf numFmtId="177" fontId="11" fillId="0" borderId="83" xfId="60" applyNumberFormat="1" applyFont="1" applyBorder="1" applyAlignment="1">
      <alignment horizontal="center" vertical="center" shrinkToFit="1"/>
      <protection/>
    </xf>
    <xf numFmtId="177" fontId="11" fillId="0" borderId="16" xfId="60" applyNumberFormat="1" applyFont="1" applyBorder="1" applyAlignment="1">
      <alignment horizontal="center" vertical="center" shrinkToFit="1"/>
      <protection/>
    </xf>
    <xf numFmtId="177" fontId="11" fillId="0" borderId="89" xfId="60" applyNumberFormat="1" applyFont="1" applyBorder="1" applyAlignment="1">
      <alignment horizontal="center" vertical="center" shrinkToFit="1"/>
      <protection/>
    </xf>
    <xf numFmtId="177" fontId="11" fillId="0" borderId="82" xfId="60" applyNumberFormat="1" applyFont="1" applyBorder="1" applyAlignment="1">
      <alignment horizontal="center" vertical="center" shrinkToFit="1"/>
      <protection/>
    </xf>
    <xf numFmtId="177" fontId="11" fillId="0" borderId="84" xfId="60" applyNumberFormat="1" applyFont="1" applyBorder="1" applyAlignment="1">
      <alignment horizontal="center" vertical="center" shrinkToFit="1"/>
      <protection/>
    </xf>
    <xf numFmtId="177" fontId="11" fillId="0" borderId="23" xfId="60" applyNumberFormat="1" applyFont="1" applyBorder="1" applyAlignment="1">
      <alignment horizontal="center" vertical="center" shrinkToFit="1"/>
      <protection/>
    </xf>
    <xf numFmtId="177" fontId="11" fillId="0" borderId="90" xfId="60" applyNumberFormat="1" applyFont="1" applyBorder="1" applyAlignment="1">
      <alignment horizontal="center" vertical="center" shrinkToFit="1"/>
      <protection/>
    </xf>
    <xf numFmtId="177" fontId="11" fillId="0" borderId="47" xfId="60" applyNumberFormat="1" applyFont="1" applyBorder="1" applyAlignment="1">
      <alignment horizontal="center" vertical="center" shrinkToFit="1"/>
      <protection/>
    </xf>
    <xf numFmtId="177" fontId="11" fillId="0" borderId="85" xfId="60" applyNumberFormat="1" applyFont="1" applyBorder="1" applyAlignment="1">
      <alignment horizontal="center" vertical="center" shrinkToFit="1"/>
      <protection/>
    </xf>
    <xf numFmtId="177" fontId="11" fillId="0" borderId="26" xfId="60" applyNumberFormat="1" applyFont="1" applyBorder="1" applyAlignment="1">
      <alignment horizontal="center" vertical="center" shrinkToFit="1"/>
      <protection/>
    </xf>
    <xf numFmtId="177" fontId="11" fillId="0" borderId="91" xfId="60" applyNumberFormat="1" applyFont="1" applyBorder="1" applyAlignment="1">
      <alignment horizontal="center" vertical="center" shrinkToFit="1"/>
      <protection/>
    </xf>
    <xf numFmtId="0" fontId="55" fillId="0" borderId="47" xfId="0" applyFont="1" applyBorder="1" applyAlignment="1">
      <alignment vertical="center" shrinkToFit="1"/>
    </xf>
    <xf numFmtId="0" fontId="55" fillId="0" borderId="45" xfId="0" applyFont="1" applyBorder="1" applyAlignment="1">
      <alignment horizontal="center" vertical="center" shrinkToFit="1"/>
    </xf>
    <xf numFmtId="0" fontId="55" fillId="0" borderId="50" xfId="0" applyFont="1" applyBorder="1" applyAlignment="1">
      <alignment horizontal="center" vertical="center" shrinkToFit="1"/>
    </xf>
    <xf numFmtId="0" fontId="14" fillId="0" borderId="0" xfId="60" applyFont="1" applyFill="1" applyBorder="1" applyAlignment="1">
      <alignment horizontal="center" vertical="center" shrinkToFit="1"/>
      <protection/>
    </xf>
    <xf numFmtId="0" fontId="14" fillId="6" borderId="0" xfId="60" applyFont="1" applyFill="1" applyBorder="1" applyAlignment="1">
      <alignment horizontal="center" vertical="center" wrapText="1" shrinkToFit="1"/>
      <protection/>
    </xf>
    <xf numFmtId="176" fontId="2" fillId="6" borderId="0" xfId="60" applyNumberFormat="1" applyFill="1" applyBorder="1" applyAlignment="1">
      <alignment horizontal="center" vertical="center" shrinkToFit="1"/>
      <protection/>
    </xf>
    <xf numFmtId="176" fontId="2" fillId="38" borderId="0" xfId="60" applyNumberFormat="1" applyFill="1" applyBorder="1" applyAlignment="1">
      <alignment horizontal="center" vertical="center" shrinkToFit="1"/>
      <protection/>
    </xf>
    <xf numFmtId="176" fontId="2" fillId="39" borderId="0" xfId="60" applyNumberFormat="1" applyFill="1" applyBorder="1" applyAlignment="1">
      <alignment horizontal="center" vertical="center" shrinkToFit="1"/>
      <protection/>
    </xf>
    <xf numFmtId="0" fontId="2" fillId="0" borderId="0" xfId="60" applyBorder="1" applyAlignment="1">
      <alignment horizontal="left" vertical="center" shrinkToFit="1"/>
      <protection/>
    </xf>
    <xf numFmtId="0" fontId="2" fillId="0" borderId="0" xfId="60" applyFill="1" applyBorder="1" applyAlignment="1">
      <alignment horizontal="left" vertical="center" shrinkToFit="1"/>
      <protection/>
    </xf>
    <xf numFmtId="180" fontId="2" fillId="0" borderId="0" xfId="60" applyNumberFormat="1" applyBorder="1" applyAlignment="1">
      <alignment horizontal="center" vertical="center" shrinkToFit="1"/>
      <protection/>
    </xf>
    <xf numFmtId="180" fontId="2" fillId="0" borderId="0" xfId="60" applyNumberFormat="1" applyFill="1" applyBorder="1" applyAlignment="1">
      <alignment horizontal="center" vertical="center" shrinkToFit="1"/>
      <protection/>
    </xf>
    <xf numFmtId="178" fontId="2" fillId="0" borderId="0" xfId="60" applyNumberFormat="1" applyBorder="1" applyAlignment="1">
      <alignment horizontal="center" vertical="center" shrinkToFit="1"/>
      <protection/>
    </xf>
    <xf numFmtId="177" fontId="2" fillId="0" borderId="0" xfId="60" applyNumberFormat="1" applyBorder="1" applyAlignment="1">
      <alignment horizontal="center" vertical="center" shrinkToFit="1"/>
      <protection/>
    </xf>
    <xf numFmtId="177" fontId="2" fillId="0" borderId="62" xfId="60" applyNumberFormat="1" applyBorder="1" applyAlignment="1">
      <alignment horizontal="center" vertical="center" shrinkToFit="1"/>
      <protection/>
    </xf>
    <xf numFmtId="180" fontId="2" fillId="0" borderId="43" xfId="60" applyNumberFormat="1" applyFill="1" applyBorder="1" applyAlignment="1">
      <alignment horizontal="center" vertical="center" shrinkToFit="1"/>
      <protection/>
    </xf>
    <xf numFmtId="180" fontId="2" fillId="0" borderId="18" xfId="60" applyNumberFormat="1" applyFill="1" applyBorder="1" applyAlignment="1">
      <alignment horizontal="center" vertical="center" shrinkToFit="1"/>
      <protection/>
    </xf>
    <xf numFmtId="180" fontId="2" fillId="0" borderId="43" xfId="60" applyNumberFormat="1" applyBorder="1" applyAlignment="1">
      <alignment horizontal="center" vertical="center" shrinkToFit="1"/>
      <protection/>
    </xf>
    <xf numFmtId="180" fontId="2" fillId="0" borderId="18" xfId="60" applyNumberFormat="1" applyBorder="1" applyAlignment="1">
      <alignment horizontal="center" vertical="center" shrinkToFit="1"/>
      <protection/>
    </xf>
    <xf numFmtId="180" fontId="2" fillId="0" borderId="0" xfId="60" applyNumberFormat="1" applyAlignment="1">
      <alignment horizontal="center" vertical="center" shrinkToFit="1"/>
      <protection/>
    </xf>
    <xf numFmtId="0" fontId="56" fillId="0" borderId="0" xfId="0" applyFont="1" applyAlignment="1">
      <alignment horizontal="center" vertical="center" wrapText="1"/>
    </xf>
    <xf numFmtId="181" fontId="2" fillId="0" borderId="13" xfId="60" applyNumberFormat="1" applyBorder="1" applyAlignment="1">
      <alignment horizontal="center" vertical="center" shrinkToFit="1"/>
      <protection/>
    </xf>
    <xf numFmtId="181" fontId="2" fillId="13" borderId="13" xfId="60" applyNumberFormat="1" applyFill="1" applyBorder="1" applyAlignment="1">
      <alignment horizontal="center" vertical="center" shrinkToFit="1"/>
      <protection/>
    </xf>
    <xf numFmtId="0" fontId="2" fillId="0" borderId="0" xfId="60" applyFill="1" applyBorder="1" applyAlignment="1" quotePrefix="1">
      <alignment horizontal="center" vertical="center" shrinkToFit="1"/>
      <protection/>
    </xf>
    <xf numFmtId="177" fontId="2" fillId="0" borderId="71" xfId="60" applyNumberFormat="1" applyFill="1" applyBorder="1" applyAlignment="1">
      <alignment horizontal="center" vertical="center" shrinkToFit="1"/>
      <protection/>
    </xf>
    <xf numFmtId="177" fontId="2" fillId="0" borderId="27" xfId="60" applyNumberFormat="1" applyFill="1" applyBorder="1" applyAlignment="1">
      <alignment horizontal="center" vertical="center" shrinkToFit="1"/>
      <protection/>
    </xf>
    <xf numFmtId="177" fontId="2" fillId="0" borderId="106" xfId="60" applyNumberFormat="1" applyFill="1" applyBorder="1" applyAlignment="1">
      <alignment horizontal="center" vertical="center" shrinkToFit="1"/>
      <protection/>
    </xf>
    <xf numFmtId="0" fontId="2" fillId="7" borderId="107" xfId="60" applyFill="1" applyBorder="1" applyAlignment="1">
      <alignment horizontal="center" vertical="center" shrinkToFit="1"/>
      <protection/>
    </xf>
    <xf numFmtId="0" fontId="2" fillId="7" borderId="108" xfId="60" applyFill="1" applyBorder="1" applyAlignment="1">
      <alignment horizontal="center" vertical="center" shrinkToFit="1"/>
      <protection/>
    </xf>
    <xf numFmtId="0" fontId="2" fillId="7" borderId="109" xfId="60" applyFill="1" applyBorder="1" applyAlignment="1">
      <alignment horizontal="center" vertical="center" shrinkToFit="1"/>
      <protection/>
    </xf>
    <xf numFmtId="0" fontId="0" fillId="7" borderId="110" xfId="0" applyFill="1" applyBorder="1" applyAlignment="1">
      <alignment horizontal="center" vertical="center" shrinkToFit="1"/>
    </xf>
    <xf numFmtId="0" fontId="0" fillId="7" borderId="111" xfId="0" applyFill="1" applyBorder="1" applyAlignment="1">
      <alignment horizontal="center" vertical="center" shrinkToFit="1"/>
    </xf>
    <xf numFmtId="0" fontId="2" fillId="7" borderId="112" xfId="60" applyFill="1" applyBorder="1" applyAlignment="1">
      <alignment horizontal="center" vertical="center" wrapText="1"/>
      <protection/>
    </xf>
    <xf numFmtId="0" fontId="2" fillId="7" borderId="113" xfId="60" applyFill="1" applyBorder="1" applyAlignment="1">
      <alignment horizontal="center" vertical="center" shrinkToFit="1"/>
      <protection/>
    </xf>
    <xf numFmtId="0" fontId="0" fillId="7" borderId="114" xfId="0" applyFill="1" applyBorder="1" applyAlignment="1">
      <alignment horizontal="center" vertical="center" wrapText="1"/>
    </xf>
    <xf numFmtId="177" fontId="2" fillId="0" borderId="115" xfId="60" applyNumberFormat="1" applyFill="1" applyBorder="1" applyAlignment="1">
      <alignment horizontal="center" vertical="center" shrinkToFit="1"/>
      <protection/>
    </xf>
    <xf numFmtId="176" fontId="2" fillId="0" borderId="116" xfId="60" applyNumberFormat="1" applyFill="1" applyBorder="1" applyAlignment="1">
      <alignment horizontal="center" vertical="center" shrinkToFit="1"/>
      <protection/>
    </xf>
    <xf numFmtId="177" fontId="2" fillId="0" borderId="117" xfId="60" applyNumberFormat="1" applyFill="1" applyBorder="1" applyAlignment="1">
      <alignment horizontal="center" vertical="center" shrinkToFit="1"/>
      <protection/>
    </xf>
    <xf numFmtId="176" fontId="2" fillId="0" borderId="118" xfId="60" applyNumberFormat="1" applyFill="1" applyBorder="1" applyAlignment="1">
      <alignment horizontal="center" vertical="center" shrinkToFit="1"/>
      <protection/>
    </xf>
    <xf numFmtId="177" fontId="2" fillId="0" borderId="119" xfId="60" applyNumberFormat="1" applyFill="1" applyBorder="1" applyAlignment="1">
      <alignment horizontal="center" vertical="center" shrinkToFit="1"/>
      <protection/>
    </xf>
    <xf numFmtId="176" fontId="2" fillId="0" borderId="120" xfId="60" applyNumberFormat="1" applyFill="1" applyBorder="1" applyAlignment="1">
      <alignment horizontal="center" vertical="center" shrinkToFit="1"/>
      <protection/>
    </xf>
    <xf numFmtId="177" fontId="2" fillId="0" borderId="121" xfId="60" applyNumberFormat="1" applyFill="1" applyBorder="1" applyAlignment="1">
      <alignment horizontal="center" vertical="center" shrinkToFit="1"/>
      <protection/>
    </xf>
    <xf numFmtId="176" fontId="2" fillId="0" borderId="122" xfId="60" applyNumberFormat="1" applyFill="1" applyBorder="1" applyAlignment="1">
      <alignment horizontal="center" vertical="center" shrinkToFit="1"/>
      <protection/>
    </xf>
    <xf numFmtId="177" fontId="2" fillId="0" borderId="122" xfId="60" applyNumberFormat="1" applyFill="1" applyBorder="1" applyAlignment="1">
      <alignment horizontal="center" vertical="center" shrinkToFit="1"/>
      <protection/>
    </xf>
    <xf numFmtId="176" fontId="2" fillId="0" borderId="123" xfId="60" applyNumberFormat="1" applyFill="1" applyBorder="1" applyAlignment="1">
      <alignment horizontal="center" vertical="center" shrinkToFit="1"/>
      <protection/>
    </xf>
    <xf numFmtId="0" fontId="2" fillId="7" borderId="110" xfId="60" applyFill="1" applyBorder="1" applyAlignment="1">
      <alignment horizontal="center" vertical="center" shrinkToFit="1"/>
      <protection/>
    </xf>
    <xf numFmtId="0" fontId="2" fillId="7" borderId="124" xfId="60" applyFill="1" applyBorder="1" applyAlignment="1">
      <alignment horizontal="center" vertical="center" shrinkToFit="1"/>
      <protection/>
    </xf>
    <xf numFmtId="0" fontId="2" fillId="7" borderId="125" xfId="60" applyFill="1" applyBorder="1" applyAlignment="1">
      <alignment horizontal="center" vertical="center" shrinkToFit="1"/>
      <protection/>
    </xf>
    <xf numFmtId="176" fontId="2" fillId="7" borderId="116" xfId="60" applyNumberFormat="1" applyFill="1" applyBorder="1" applyAlignment="1">
      <alignment horizontal="center" vertical="center" shrinkToFit="1"/>
      <protection/>
    </xf>
    <xf numFmtId="177" fontId="2" fillId="0" borderId="126" xfId="60" applyNumberFormat="1" applyFill="1" applyBorder="1" applyAlignment="1">
      <alignment horizontal="center" vertical="center" shrinkToFit="1"/>
      <protection/>
    </xf>
    <xf numFmtId="0" fontId="2" fillId="0" borderId="127" xfId="60" applyFill="1" applyBorder="1" applyAlignment="1">
      <alignment horizontal="center" vertical="center" shrinkToFit="1"/>
      <protection/>
    </xf>
    <xf numFmtId="176" fontId="2" fillId="0" borderId="127" xfId="60" applyNumberFormat="1" applyFill="1" applyBorder="1" applyAlignment="1">
      <alignment horizontal="center" vertical="center" shrinkToFit="1"/>
      <protection/>
    </xf>
    <xf numFmtId="176" fontId="2" fillId="0" borderId="128" xfId="60" applyNumberFormat="1" applyFill="1" applyBorder="1" applyAlignment="1">
      <alignment horizontal="center" vertical="center" shrinkToFit="1"/>
      <protection/>
    </xf>
    <xf numFmtId="0" fontId="57" fillId="0" borderId="36" xfId="0" applyFont="1" applyBorder="1" applyAlignment="1">
      <alignment horizontal="center" vertical="center" shrinkToFit="1"/>
    </xf>
    <xf numFmtId="0" fontId="57" fillId="0" borderId="42" xfId="0" applyFont="1" applyBorder="1" applyAlignment="1">
      <alignment horizontal="center" vertical="center" shrinkToFit="1"/>
    </xf>
    <xf numFmtId="0" fontId="11" fillId="0" borderId="0" xfId="60" applyFont="1" applyAlignment="1">
      <alignment horizontal="left" vertical="center"/>
      <protection/>
    </xf>
    <xf numFmtId="177" fontId="11" fillId="0" borderId="72" xfId="60" applyNumberFormat="1" applyFont="1" applyBorder="1" applyAlignment="1">
      <alignment horizontal="center" vertical="center" shrinkToFit="1"/>
      <protection/>
    </xf>
    <xf numFmtId="177" fontId="11" fillId="0" borderId="129" xfId="60" applyNumberFormat="1" applyFont="1" applyBorder="1" applyAlignment="1">
      <alignment horizontal="center" vertical="center" shrinkToFit="1"/>
      <protection/>
    </xf>
    <xf numFmtId="177" fontId="11" fillId="0" borderId="130" xfId="60" applyNumberFormat="1" applyFont="1" applyBorder="1" applyAlignment="1">
      <alignment horizontal="center" vertical="center" shrinkToFit="1"/>
      <protection/>
    </xf>
    <xf numFmtId="180" fontId="2" fillId="0" borderId="38" xfId="60" applyNumberFormat="1" applyFill="1" applyBorder="1" applyAlignment="1">
      <alignment horizontal="center" vertical="center" shrinkToFit="1"/>
      <protection/>
    </xf>
    <xf numFmtId="180" fontId="2" fillId="0" borderId="54" xfId="60" applyNumberFormat="1" applyBorder="1" applyAlignment="1">
      <alignment horizontal="center" vertical="center" shrinkToFit="1"/>
      <protection/>
    </xf>
    <xf numFmtId="180" fontId="2" fillId="0" borderId="61" xfId="60" applyNumberFormat="1" applyFill="1" applyBorder="1" applyAlignment="1">
      <alignment horizontal="center" vertical="center" shrinkToFit="1"/>
      <protection/>
    </xf>
    <xf numFmtId="180" fontId="2" fillId="0" borderId="63" xfId="60" applyNumberFormat="1" applyBorder="1" applyAlignment="1">
      <alignment horizontal="center" vertical="center" shrinkToFit="1"/>
      <protection/>
    </xf>
    <xf numFmtId="0" fontId="2" fillId="0" borderId="46" xfId="60" applyFill="1" applyBorder="1" applyAlignment="1">
      <alignment horizontal="left" vertical="center" shrinkToFit="1"/>
      <protection/>
    </xf>
    <xf numFmtId="180" fontId="2" fillId="0" borderId="59" xfId="60" applyNumberFormat="1" applyFill="1" applyBorder="1" applyAlignment="1">
      <alignment horizontal="center" vertical="center" shrinkToFit="1"/>
      <protection/>
    </xf>
    <xf numFmtId="180" fontId="2" fillId="0" borderId="25" xfId="60" applyNumberFormat="1" applyFill="1" applyBorder="1" applyAlignment="1">
      <alignment horizontal="center" vertical="center" shrinkToFit="1"/>
      <protection/>
    </xf>
    <xf numFmtId="180" fontId="2" fillId="0" borderId="85" xfId="60" applyNumberFormat="1" applyFill="1" applyBorder="1" applyAlignment="1">
      <alignment horizontal="center" vertical="center" shrinkToFit="1"/>
      <protection/>
    </xf>
    <xf numFmtId="0" fontId="2" fillId="0" borderId="131" xfId="60" applyBorder="1" applyAlignment="1">
      <alignment horizontal="left" vertical="center" shrinkToFit="1"/>
      <protection/>
    </xf>
    <xf numFmtId="180" fontId="2" fillId="0" borderId="132" xfId="60" applyNumberFormat="1" applyBorder="1" applyAlignment="1">
      <alignment horizontal="center" vertical="center" shrinkToFit="1"/>
      <protection/>
    </xf>
    <xf numFmtId="180" fontId="2" fillId="0" borderId="48" xfId="60" applyNumberFormat="1" applyFill="1" applyBorder="1" applyAlignment="1">
      <alignment horizontal="center" vertical="center" shrinkToFit="1"/>
      <protection/>
    </xf>
    <xf numFmtId="180" fontId="2" fillId="0" borderId="133" xfId="60" applyNumberFormat="1" applyBorder="1" applyAlignment="1">
      <alignment horizontal="center" vertical="center" shrinkToFit="1"/>
      <protection/>
    </xf>
    <xf numFmtId="180" fontId="2" fillId="0" borderId="64" xfId="60" applyNumberFormat="1" applyFill="1" applyBorder="1" applyAlignment="1">
      <alignment horizontal="center" vertical="center" shrinkToFit="1"/>
      <protection/>
    </xf>
    <xf numFmtId="180" fontId="2" fillId="0" borderId="134" xfId="60" applyNumberFormat="1" applyBorder="1" applyAlignment="1">
      <alignment horizontal="center" vertical="center" shrinkToFit="1"/>
      <protection/>
    </xf>
    <xf numFmtId="177" fontId="2" fillId="0" borderId="26" xfId="60" applyNumberFormat="1" applyBorder="1" applyAlignment="1">
      <alignment horizontal="center" vertical="center" shrinkToFit="1"/>
      <protection/>
    </xf>
    <xf numFmtId="0" fontId="2" fillId="0" borderId="49" xfId="60" applyBorder="1" applyAlignment="1">
      <alignment vertical="center" shrinkToFit="1"/>
      <protection/>
    </xf>
    <xf numFmtId="179" fontId="2" fillId="0" borderId="49" xfId="60" applyNumberForma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3" sqref="J33"/>
    </sheetView>
  </sheetViews>
  <sheetFormatPr defaultColWidth="9.140625" defaultRowHeight="19.5" customHeight="1"/>
  <cols>
    <col min="1" max="1" width="10.7109375" style="11" customWidth="1"/>
    <col min="2" max="2" width="45.57421875" style="11" customWidth="1"/>
    <col min="3" max="3" width="6.7109375" style="11" customWidth="1"/>
    <col min="4" max="4" width="45.57421875" style="11" customWidth="1"/>
    <col min="5" max="5" width="10.7109375" style="11" customWidth="1"/>
    <col min="6" max="6" width="37.00390625" style="11" customWidth="1"/>
    <col min="7" max="7" width="5.28125" style="11" customWidth="1"/>
    <col min="8" max="8" width="37.00390625" style="11" customWidth="1"/>
    <col min="9" max="16384" width="9.00390625" style="11" customWidth="1"/>
  </cols>
  <sheetData>
    <row r="1" spans="1:8" ht="42">
      <c r="A1" s="10" t="s">
        <v>44</v>
      </c>
      <c r="B1" s="270" t="s">
        <v>45</v>
      </c>
      <c r="C1" s="270"/>
      <c r="D1" s="270"/>
      <c r="E1" s="30"/>
      <c r="F1" s="30"/>
      <c r="G1" s="30"/>
      <c r="H1" s="30"/>
    </row>
    <row r="2" spans="5:8" ht="25.5">
      <c r="E2" s="30"/>
      <c r="F2" s="31"/>
      <c r="G2" s="31"/>
      <c r="H2" s="33"/>
    </row>
    <row r="3" spans="1:8" s="16" customFormat="1" ht="24">
      <c r="A3" s="12" t="s">
        <v>46</v>
      </c>
      <c r="B3" s="13" t="s">
        <v>47</v>
      </c>
      <c r="C3" s="14"/>
      <c r="D3" s="15" t="s">
        <v>48</v>
      </c>
      <c r="E3" s="36"/>
      <c r="F3" s="34"/>
      <c r="G3" s="34"/>
      <c r="H3" s="34"/>
    </row>
    <row r="4" spans="1:8" s="16" customFormat="1" ht="19.5" customHeight="1">
      <c r="A4" s="17"/>
      <c r="B4" s="18"/>
      <c r="C4" s="19"/>
      <c r="D4" s="20"/>
      <c r="E4" s="35"/>
      <c r="F4" s="25"/>
      <c r="G4" s="25"/>
      <c r="H4" s="25"/>
    </row>
    <row r="5" spans="1:8" s="16" customFormat="1" ht="19.5" customHeight="1">
      <c r="A5" s="21"/>
      <c r="B5" s="18"/>
      <c r="C5" s="19"/>
      <c r="D5" s="20"/>
      <c r="E5" s="269"/>
      <c r="F5" s="268"/>
      <c r="G5" s="268"/>
      <c r="H5" s="268"/>
    </row>
    <row r="6" spans="1:8" s="16" customFormat="1" ht="19.5" customHeight="1">
      <c r="A6" s="21"/>
      <c r="B6" s="18"/>
      <c r="C6" s="19"/>
      <c r="D6" s="20"/>
      <c r="E6" s="269"/>
      <c r="F6" s="268"/>
      <c r="G6" s="268"/>
      <c r="H6" s="268"/>
    </row>
    <row r="7" spans="1:8" s="16" customFormat="1" ht="19.5" customHeight="1">
      <c r="A7" s="21"/>
      <c r="B7" s="18"/>
      <c r="C7" s="19"/>
      <c r="D7" s="20"/>
      <c r="E7" s="269"/>
      <c r="F7" s="268"/>
      <c r="G7" s="268"/>
      <c r="H7" s="268"/>
    </row>
    <row r="8" spans="1:8" s="16" customFormat="1" ht="19.5" customHeight="1">
      <c r="A8" s="21"/>
      <c r="B8" s="18"/>
      <c r="C8" s="19"/>
      <c r="D8" s="20"/>
      <c r="E8" s="269"/>
      <c r="F8" s="268"/>
      <c r="G8" s="268"/>
      <c r="H8" s="268"/>
    </row>
    <row r="9" spans="1:8" s="16" customFormat="1" ht="19.5" customHeight="1">
      <c r="A9" s="21"/>
      <c r="B9" s="18"/>
      <c r="C9" s="19"/>
      <c r="D9" s="20"/>
      <c r="E9" s="269"/>
      <c r="F9" s="268"/>
      <c r="G9" s="268"/>
      <c r="H9" s="268"/>
    </row>
    <row r="10" spans="1:8" s="16" customFormat="1" ht="19.5" customHeight="1">
      <c r="A10" s="21"/>
      <c r="B10" s="18"/>
      <c r="C10" s="19"/>
      <c r="D10" s="22"/>
      <c r="E10" s="269"/>
      <c r="F10" s="268"/>
      <c r="G10" s="268"/>
      <c r="H10" s="268"/>
    </row>
    <row r="11" spans="1:8" s="16" customFormat="1" ht="19.5" customHeight="1">
      <c r="A11" s="21"/>
      <c r="B11" s="18"/>
      <c r="C11" s="19"/>
      <c r="D11" s="22"/>
      <c r="E11" s="269"/>
      <c r="F11" s="268"/>
      <c r="G11" s="268"/>
      <c r="H11" s="268"/>
    </row>
    <row r="12" spans="1:8" s="16" customFormat="1" ht="19.5" customHeight="1">
      <c r="A12" s="21"/>
      <c r="B12" s="18"/>
      <c r="C12" s="19"/>
      <c r="D12" s="23"/>
      <c r="E12" s="269"/>
      <c r="F12" s="268"/>
      <c r="G12" s="268"/>
      <c r="H12" s="268"/>
    </row>
    <row r="13" spans="1:8" s="16" customFormat="1" ht="19.5" customHeight="1">
      <c r="A13" s="21"/>
      <c r="B13" s="18"/>
      <c r="C13" s="19"/>
      <c r="D13" s="24"/>
      <c r="E13" s="32"/>
      <c r="F13" s="32"/>
      <c r="G13" s="32"/>
      <c r="H13" s="32"/>
    </row>
    <row r="14" spans="1:8" s="16" customFormat="1" ht="19.5" customHeight="1">
      <c r="A14" s="21"/>
      <c r="B14" s="18"/>
      <c r="C14" s="19"/>
      <c r="D14" s="20"/>
      <c r="E14" s="32"/>
      <c r="F14" s="32"/>
      <c r="G14" s="32"/>
      <c r="H14" s="32"/>
    </row>
    <row r="15" spans="1:8" s="16" customFormat="1" ht="19.5" customHeight="1">
      <c r="A15" s="21"/>
      <c r="B15" s="18"/>
      <c r="C15" s="19"/>
      <c r="D15" s="20"/>
      <c r="E15" s="30"/>
      <c r="F15" s="30"/>
      <c r="G15" s="30"/>
      <c r="H15" s="30"/>
    </row>
    <row r="16" spans="1:8" s="16" customFormat="1" ht="19.5" customHeight="1">
      <c r="A16" s="21"/>
      <c r="B16" s="18"/>
      <c r="C16" s="19"/>
      <c r="D16" s="20"/>
      <c r="E16" s="30"/>
      <c r="F16" s="31"/>
      <c r="G16" s="31"/>
      <c r="H16" s="33"/>
    </row>
    <row r="17" spans="1:8" s="16" customFormat="1" ht="19.5" customHeight="1">
      <c r="A17" s="21"/>
      <c r="B17" s="18"/>
      <c r="C17" s="19"/>
      <c r="D17" s="20"/>
      <c r="E17" s="36"/>
      <c r="F17" s="34"/>
      <c r="G17" s="34"/>
      <c r="H17" s="34"/>
    </row>
    <row r="18" spans="1:8" s="16" customFormat="1" ht="19.5" customHeight="1">
      <c r="A18" s="21"/>
      <c r="B18" s="18"/>
      <c r="C18" s="19"/>
      <c r="D18" s="20"/>
      <c r="E18" s="35"/>
      <c r="F18" s="25"/>
      <c r="G18" s="25"/>
      <c r="H18" s="25"/>
    </row>
    <row r="19" spans="1:8" s="16" customFormat="1" ht="19.5" customHeight="1">
      <c r="A19" s="21"/>
      <c r="B19" s="18"/>
      <c r="C19" s="19"/>
      <c r="D19" s="20"/>
      <c r="E19" s="269"/>
      <c r="F19" s="268"/>
      <c r="G19" s="268"/>
      <c r="H19" s="268"/>
    </row>
    <row r="20" spans="1:8" s="16" customFormat="1" ht="19.5" customHeight="1">
      <c r="A20" s="21"/>
      <c r="B20" s="18"/>
      <c r="C20" s="19"/>
      <c r="D20" s="20"/>
      <c r="E20" s="269"/>
      <c r="F20" s="268"/>
      <c r="G20" s="268"/>
      <c r="H20" s="268"/>
    </row>
    <row r="21" spans="1:8" s="16" customFormat="1" ht="19.5" customHeight="1">
      <c r="A21" s="21"/>
      <c r="B21" s="18"/>
      <c r="C21" s="19"/>
      <c r="D21" s="20"/>
      <c r="E21" s="35"/>
      <c r="F21" s="25"/>
      <c r="G21" s="25"/>
      <c r="H21" s="25"/>
    </row>
    <row r="22" spans="1:8" s="16" customFormat="1" ht="19.5" customHeight="1">
      <c r="A22" s="21"/>
      <c r="B22" s="18"/>
      <c r="C22" s="19"/>
      <c r="D22" s="20"/>
      <c r="E22" s="269"/>
      <c r="F22" s="268"/>
      <c r="G22" s="268"/>
      <c r="H22" s="268"/>
    </row>
    <row r="23" spans="1:8" s="16" customFormat="1" ht="19.5" customHeight="1">
      <c r="A23" s="21"/>
      <c r="B23" s="18"/>
      <c r="C23" s="19"/>
      <c r="D23" s="20"/>
      <c r="E23" s="269"/>
      <c r="F23" s="268"/>
      <c r="G23" s="268"/>
      <c r="H23" s="268"/>
    </row>
    <row r="24" spans="1:8" s="16" customFormat="1" ht="19.5" customHeight="1">
      <c r="A24" s="21"/>
      <c r="B24" s="18"/>
      <c r="C24" s="19"/>
      <c r="D24" s="20"/>
      <c r="E24" s="269"/>
      <c r="F24" s="268"/>
      <c r="G24" s="268"/>
      <c r="H24" s="268"/>
    </row>
    <row r="25" spans="1:8" s="16" customFormat="1" ht="19.5" customHeight="1">
      <c r="A25" s="21"/>
      <c r="B25" s="18"/>
      <c r="C25" s="19"/>
      <c r="D25" s="20"/>
      <c r="E25" s="269"/>
      <c r="F25" s="268"/>
      <c r="G25" s="268"/>
      <c r="H25" s="268"/>
    </row>
    <row r="26" spans="1:8" s="16" customFormat="1" ht="19.5" customHeight="1">
      <c r="A26" s="21"/>
      <c r="B26" s="18"/>
      <c r="C26" s="19"/>
      <c r="D26" s="20"/>
      <c r="E26" s="269"/>
      <c r="F26" s="268"/>
      <c r="G26" s="268"/>
      <c r="H26" s="268"/>
    </row>
    <row r="27" spans="1:8" s="16" customFormat="1" ht="19.5" customHeight="1">
      <c r="A27" s="21"/>
      <c r="B27" s="18"/>
      <c r="C27" s="19"/>
      <c r="D27" s="20"/>
      <c r="E27" s="269"/>
      <c r="F27" s="268"/>
      <c r="G27" s="268"/>
      <c r="H27" s="268"/>
    </row>
    <row r="28" spans="1:8" s="16" customFormat="1" ht="19.5" customHeight="1">
      <c r="A28" s="21"/>
      <c r="B28" s="18"/>
      <c r="C28" s="19"/>
      <c r="D28" s="20"/>
      <c r="E28" s="25"/>
      <c r="F28" s="25"/>
      <c r="G28" s="25"/>
      <c r="H28" s="25"/>
    </row>
    <row r="29" spans="1:8" s="16" customFormat="1" ht="19.5" customHeight="1">
      <c r="A29" s="21"/>
      <c r="B29" s="18"/>
      <c r="C29" s="19"/>
      <c r="D29" s="18"/>
      <c r="E29" s="25"/>
      <c r="F29" s="25"/>
      <c r="G29" s="25"/>
      <c r="H29" s="25"/>
    </row>
    <row r="30" spans="1:8" s="16" customFormat="1" ht="19.5" customHeight="1">
      <c r="A30" s="26"/>
      <c r="B30" s="27"/>
      <c r="C30" s="28"/>
      <c r="D30" s="29"/>
      <c r="E30" s="30"/>
      <c r="F30" s="30"/>
      <c r="G30" s="30"/>
      <c r="H30" s="30"/>
    </row>
    <row r="31" spans="1:8" s="16" customFormat="1" ht="19.5" customHeight="1">
      <c r="A31" s="11"/>
      <c r="B31" s="11"/>
      <c r="C31" s="11"/>
      <c r="D31" s="11"/>
      <c r="E31" s="30"/>
      <c r="F31" s="31"/>
      <c r="G31" s="31"/>
      <c r="H31" s="33"/>
    </row>
    <row r="32" spans="1:8" s="16" customFormat="1" ht="19.5" customHeight="1">
      <c r="A32" s="11"/>
      <c r="B32" s="11"/>
      <c r="C32" s="11"/>
      <c r="D32" s="11"/>
      <c r="E32" s="34"/>
      <c r="F32" s="34"/>
      <c r="G32" s="34"/>
      <c r="H32" s="34"/>
    </row>
    <row r="33" spans="1:8" s="16" customFormat="1" ht="19.5" customHeight="1">
      <c r="A33" s="11"/>
      <c r="B33" s="11"/>
      <c r="C33" s="11"/>
      <c r="D33" s="11"/>
      <c r="E33" s="25"/>
      <c r="F33" s="25"/>
      <c r="G33" s="25"/>
      <c r="H33" s="25"/>
    </row>
    <row r="34" spans="1:8" s="16" customFormat="1" ht="19.5" customHeight="1">
      <c r="A34" s="11"/>
      <c r="B34" s="11"/>
      <c r="C34" s="11"/>
      <c r="D34" s="11"/>
      <c r="E34" s="268"/>
      <c r="F34" s="268"/>
      <c r="G34" s="268"/>
      <c r="H34" s="268"/>
    </row>
    <row r="35" spans="1:8" s="16" customFormat="1" ht="19.5" customHeight="1">
      <c r="A35" s="11"/>
      <c r="B35" s="11"/>
      <c r="C35" s="11"/>
      <c r="D35" s="11"/>
      <c r="E35" s="268"/>
      <c r="F35" s="268"/>
      <c r="G35" s="268"/>
      <c r="H35" s="268"/>
    </row>
    <row r="36" spans="1:8" s="16" customFormat="1" ht="19.5" customHeight="1">
      <c r="A36" s="11"/>
      <c r="B36" s="11"/>
      <c r="C36" s="11"/>
      <c r="D36" s="11"/>
      <c r="E36" s="268"/>
      <c r="F36" s="268"/>
      <c r="G36" s="268"/>
      <c r="H36" s="268"/>
    </row>
    <row r="37" spans="1:8" s="16" customFormat="1" ht="19.5" customHeight="1">
      <c r="A37" s="11"/>
      <c r="B37" s="11"/>
      <c r="C37" s="11"/>
      <c r="D37" s="11"/>
      <c r="E37" s="268"/>
      <c r="F37" s="268"/>
      <c r="G37" s="268"/>
      <c r="H37" s="268"/>
    </row>
    <row r="38" spans="1:8" s="16" customFormat="1" ht="19.5" customHeight="1">
      <c r="A38" s="11"/>
      <c r="B38" s="11"/>
      <c r="C38" s="11"/>
      <c r="D38" s="11"/>
      <c r="E38" s="268"/>
      <c r="F38" s="268"/>
      <c r="G38" s="268"/>
      <c r="H38" s="268"/>
    </row>
    <row r="39" spans="1:8" s="16" customFormat="1" ht="19.5" customHeight="1">
      <c r="A39" s="11"/>
      <c r="B39" s="11"/>
      <c r="C39" s="11"/>
      <c r="D39" s="11"/>
      <c r="E39" s="268"/>
      <c r="F39" s="268"/>
      <c r="G39" s="268"/>
      <c r="H39" s="268"/>
    </row>
    <row r="40" spans="1:8" s="16" customFormat="1" ht="19.5" customHeight="1">
      <c r="A40" s="11"/>
      <c r="B40" s="11"/>
      <c r="C40" s="11"/>
      <c r="D40" s="11"/>
      <c r="E40" s="268"/>
      <c r="F40" s="268"/>
      <c r="G40" s="268"/>
      <c r="H40" s="268"/>
    </row>
    <row r="41" spans="1:8" s="16" customFormat="1" ht="19.5" customHeight="1">
      <c r="A41" s="11"/>
      <c r="B41" s="11"/>
      <c r="C41" s="11"/>
      <c r="D41" s="11"/>
      <c r="E41" s="268"/>
      <c r="F41" s="268"/>
      <c r="G41" s="268"/>
      <c r="H41" s="268"/>
    </row>
    <row r="42" spans="1:8" s="16" customFormat="1" ht="19.5" customHeight="1">
      <c r="A42" s="11"/>
      <c r="B42" s="11"/>
      <c r="C42" s="11"/>
      <c r="D42" s="11"/>
      <c r="E42" s="32"/>
      <c r="F42" s="32"/>
      <c r="G42" s="32"/>
      <c r="H42" s="32"/>
    </row>
    <row r="43" spans="1:8" s="16" customFormat="1" ht="19.5" customHeight="1">
      <c r="A43" s="11"/>
      <c r="B43" s="11"/>
      <c r="C43" s="11"/>
      <c r="D43" s="11"/>
      <c r="E43" s="32"/>
      <c r="F43" s="32"/>
      <c r="G43" s="32"/>
      <c r="H43" s="32"/>
    </row>
    <row r="44" spans="1:8" s="16" customFormat="1" ht="19.5" customHeight="1">
      <c r="A44" s="11"/>
      <c r="B44" s="11"/>
      <c r="C44" s="11"/>
      <c r="D44" s="11"/>
      <c r="E44" s="32"/>
      <c r="F44" s="32"/>
      <c r="G44" s="32"/>
      <c r="H44" s="32"/>
    </row>
    <row r="45" spans="5:8" ht="19.5" customHeight="1">
      <c r="E45" s="30"/>
      <c r="F45" s="30"/>
      <c r="G45" s="30"/>
      <c r="H45" s="30"/>
    </row>
  </sheetData>
  <sheetProtection/>
  <mergeCells count="49">
    <mergeCell ref="B1:D1"/>
    <mergeCell ref="E5:E6"/>
    <mergeCell ref="F5:F6"/>
    <mergeCell ref="G5:G6"/>
    <mergeCell ref="H5:H6"/>
    <mergeCell ref="E7:E8"/>
    <mergeCell ref="F7:F8"/>
    <mergeCell ref="G7:G8"/>
    <mergeCell ref="H7:H8"/>
    <mergeCell ref="E9:E10"/>
    <mergeCell ref="F9:F10"/>
    <mergeCell ref="G9:G10"/>
    <mergeCell ref="H9:H10"/>
    <mergeCell ref="E11:E12"/>
    <mergeCell ref="F11:F12"/>
    <mergeCell ref="G11:G12"/>
    <mergeCell ref="H11:H12"/>
    <mergeCell ref="E19:E20"/>
    <mergeCell ref="F19:F20"/>
    <mergeCell ref="G19:G20"/>
    <mergeCell ref="H19:H20"/>
    <mergeCell ref="E22:E23"/>
    <mergeCell ref="F22:F23"/>
    <mergeCell ref="G22:G23"/>
    <mergeCell ref="H22:H23"/>
    <mergeCell ref="E24:E25"/>
    <mergeCell ref="F24:F25"/>
    <mergeCell ref="G24:G25"/>
    <mergeCell ref="H24:H25"/>
    <mergeCell ref="E26:E27"/>
    <mergeCell ref="F26:F27"/>
    <mergeCell ref="G26:G27"/>
    <mergeCell ref="H26:H27"/>
    <mergeCell ref="E34:E35"/>
    <mergeCell ref="F34:F35"/>
    <mergeCell ref="G34:G35"/>
    <mergeCell ref="H34:H35"/>
    <mergeCell ref="E36:E37"/>
    <mergeCell ref="F36:F37"/>
    <mergeCell ref="G36:G37"/>
    <mergeCell ref="H36:H37"/>
    <mergeCell ref="E38:E39"/>
    <mergeCell ref="F38:F39"/>
    <mergeCell ref="G38:G39"/>
    <mergeCell ref="H38:H39"/>
    <mergeCell ref="E40:E41"/>
    <mergeCell ref="F40:F41"/>
    <mergeCell ref="G40:G41"/>
    <mergeCell ref="H40:H41"/>
  </mergeCells>
  <dataValidations count="2">
    <dataValidation allowBlank="1" showInputMessage="1" showErrorMessage="1" imeMode="on" sqref="Q28:IV65536 R1:IV9 N26:P26 N1:Q7 I27:P65536 E26:F26 H1:H7 E1:F7 E9:F9 H9 G1:G12 H11 E11:F11 U23:IV27 I1:M12 I23:M26 Q13:IV22 U10:IV12 I13:I22 E13:H14 H15:H22 E15:F22 E24:F24 H24 G15:G27 H26 E28:H29 E42:H65536 H30:H36 E30:F36 E38:F38 H38 G30:G41 H40 E40:F40 B1:D65536"/>
    <dataValidation allowBlank="1" showInputMessage="1" showErrorMessage="1" imeMode="off" sqref="A1:A65536"/>
  </dataValidations>
  <printOptions/>
  <pageMargins left="0.61" right="0.63" top="1" bottom="1" header="0.512" footer="0.512"/>
  <pageSetup horizontalDpi="160" verticalDpi="16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6"/>
  <sheetViews>
    <sheetView zoomScale="90" zoomScaleNormal="90" zoomScalePageLayoutView="0" workbookViewId="0" topLeftCell="A1">
      <pane xSplit="5" ySplit="5" topLeftCell="F6" activePane="bottomRight" state="frozen"/>
      <selection pane="topLeft" activeCell="I6" sqref="I6"/>
      <selection pane="topRight" activeCell="I6" sqref="I6"/>
      <selection pane="bottomLeft" activeCell="I6" sqref="I6"/>
      <selection pane="bottomRight" activeCell="J6" sqref="J6"/>
    </sheetView>
  </sheetViews>
  <sheetFormatPr defaultColWidth="9.140625" defaultRowHeight="20.25" customHeight="1"/>
  <cols>
    <col min="1" max="2" width="2.57421875" style="1" customWidth="1"/>
    <col min="3" max="3" width="3.140625" style="1" customWidth="1"/>
    <col min="4" max="4" width="7.57421875" style="1" customWidth="1"/>
    <col min="5" max="5" width="35.421875" style="1" customWidth="1"/>
    <col min="6" max="6" width="12.421875" style="1" customWidth="1"/>
    <col min="7" max="7" width="12.421875" style="1" hidden="1" customWidth="1"/>
    <col min="8" max="10" width="12.421875" style="1" customWidth="1"/>
    <col min="11" max="11" width="10.00390625" style="133" bestFit="1" customWidth="1"/>
    <col min="12" max="13" width="7.57421875" style="1" customWidth="1"/>
    <col min="14" max="14" width="9.57421875" style="1" customWidth="1"/>
    <col min="15" max="15" width="4.57421875" style="1" customWidth="1"/>
    <col min="16" max="16384" width="9.00390625" style="1" customWidth="1"/>
  </cols>
  <sheetData>
    <row r="1" spans="1:11" ht="20.25" customHeight="1">
      <c r="A1" s="1">
        <v>1</v>
      </c>
      <c r="B1" s="1">
        <v>2</v>
      </c>
      <c r="C1" s="1">
        <v>3</v>
      </c>
      <c r="D1" s="1">
        <v>16</v>
      </c>
      <c r="E1" s="1">
        <v>4</v>
      </c>
      <c r="F1" s="1">
        <v>5</v>
      </c>
      <c r="H1" s="1">
        <v>7</v>
      </c>
      <c r="I1" s="1">
        <v>8</v>
      </c>
      <c r="J1" s="1">
        <v>9</v>
      </c>
      <c r="K1" s="1">
        <v>11</v>
      </c>
    </row>
    <row r="2" spans="1:19" ht="20.25" customHeight="1">
      <c r="A2" s="1">
        <v>2</v>
      </c>
      <c r="D2" s="344" t="str">
        <f>'自由入力'!C2</f>
        <v>平成２４年度　第４３回　関東中学校体操競技大会</v>
      </c>
      <c r="E2" s="344"/>
      <c r="F2" s="344" t="str">
        <f>'自由入力'!M2&amp;"　"&amp;'自由入力'!N2</f>
        <v>日　時　平成２４年８月８日～１０日</v>
      </c>
      <c r="G2" s="344"/>
      <c r="H2" s="352"/>
      <c r="I2" s="344" t="str">
        <f>'自由入力'!U2&amp;"　"&amp;'自由入力'!Z2</f>
        <v>場　所　千葉県総合スポーツセンター体育館</v>
      </c>
      <c r="J2" s="344"/>
      <c r="K2" s="344"/>
      <c r="P2" s="127"/>
      <c r="Q2" s="127"/>
      <c r="R2" s="127"/>
      <c r="S2" s="127"/>
    </row>
    <row r="3" spans="1:12" ht="20.25" customHeight="1">
      <c r="A3" s="1">
        <v>3</v>
      </c>
      <c r="D3" s="128"/>
      <c r="E3" s="345" t="str">
        <f>'自由入力'!L3</f>
        <v>体　操　競　技　女　子　記　録　表</v>
      </c>
      <c r="F3" s="345"/>
      <c r="G3" s="345"/>
      <c r="H3" s="345"/>
      <c r="K3" s="2" t="s">
        <v>112</v>
      </c>
      <c r="L3" s="128"/>
    </row>
    <row r="4" spans="1:13" ht="20.25" customHeight="1">
      <c r="A4" s="1">
        <v>4</v>
      </c>
      <c r="D4" s="346" t="s">
        <v>126</v>
      </c>
      <c r="E4" s="348" t="s">
        <v>127</v>
      </c>
      <c r="F4" s="346" t="s">
        <v>132</v>
      </c>
      <c r="G4" s="350"/>
      <c r="H4" s="350"/>
      <c r="I4" s="350"/>
      <c r="J4" s="350"/>
      <c r="K4" s="351"/>
      <c r="L4" s="129"/>
      <c r="M4" s="129"/>
    </row>
    <row r="5" spans="1:11" ht="20.25" customHeight="1">
      <c r="A5" s="1">
        <v>5</v>
      </c>
      <c r="D5" s="347"/>
      <c r="E5" s="349"/>
      <c r="F5" s="251" t="s">
        <v>128</v>
      </c>
      <c r="G5" s="252" t="s">
        <v>133</v>
      </c>
      <c r="H5" s="253" t="s">
        <v>129</v>
      </c>
      <c r="I5" s="253" t="s">
        <v>130</v>
      </c>
      <c r="J5" s="254" t="s">
        <v>131</v>
      </c>
      <c r="K5" s="255" t="s">
        <v>24</v>
      </c>
    </row>
    <row r="6" spans="1:11" ht="20.25" customHeight="1">
      <c r="A6" s="1">
        <v>6</v>
      </c>
      <c r="D6" s="256">
        <f>K6</f>
        <v>1</v>
      </c>
      <c r="E6" s="188" t="s">
        <v>87</v>
      </c>
      <c r="F6" s="457">
        <v>40.2</v>
      </c>
      <c r="G6" s="457">
        <v>0</v>
      </c>
      <c r="H6" s="459">
        <v>39.650000000000006</v>
      </c>
      <c r="I6" s="459">
        <v>40.300000000000004</v>
      </c>
      <c r="J6" s="189">
        <v>120.15</v>
      </c>
      <c r="K6" s="412">
        <v>1</v>
      </c>
    </row>
    <row r="7" spans="1:13" ht="20.25" customHeight="1">
      <c r="A7" s="1">
        <v>7</v>
      </c>
      <c r="D7" s="257">
        <f aca="true" t="shared" si="0" ref="D7:D22">K7</f>
        <v>2</v>
      </c>
      <c r="E7" s="130" t="s">
        <v>473</v>
      </c>
      <c r="F7" s="413">
        <v>38</v>
      </c>
      <c r="G7" s="413">
        <v>0</v>
      </c>
      <c r="H7" s="414">
        <v>38.89999999999999</v>
      </c>
      <c r="I7" s="414">
        <v>38.14999999999999</v>
      </c>
      <c r="J7" s="142">
        <v>115.04999999999998</v>
      </c>
      <c r="K7" s="145">
        <v>2</v>
      </c>
      <c r="M7" s="8"/>
    </row>
    <row r="8" spans="1:11" ht="20.25" customHeight="1" thickBot="1">
      <c r="A8" s="1">
        <v>8</v>
      </c>
      <c r="D8" s="258">
        <f t="shared" si="0"/>
        <v>3</v>
      </c>
      <c r="E8" s="131" t="s">
        <v>70</v>
      </c>
      <c r="F8" s="467">
        <v>37.449999999999996</v>
      </c>
      <c r="G8" s="467">
        <v>0</v>
      </c>
      <c r="H8" s="469">
        <v>35.8</v>
      </c>
      <c r="I8" s="469">
        <v>39.9</v>
      </c>
      <c r="J8" s="143">
        <v>113.15</v>
      </c>
      <c r="K8" s="241">
        <v>3</v>
      </c>
    </row>
    <row r="9" spans="1:11" ht="20.25" customHeight="1" thickTop="1">
      <c r="A9" s="1">
        <v>9</v>
      </c>
      <c r="D9" s="259">
        <f t="shared" si="0"/>
        <v>4</v>
      </c>
      <c r="E9" s="465" t="s">
        <v>308</v>
      </c>
      <c r="F9" s="466">
        <v>38.79999999999999</v>
      </c>
      <c r="G9" s="466">
        <v>0</v>
      </c>
      <c r="H9" s="468">
        <v>35.3</v>
      </c>
      <c r="I9" s="468">
        <v>38.7</v>
      </c>
      <c r="J9" s="470">
        <v>112.8</v>
      </c>
      <c r="K9" s="146">
        <v>4</v>
      </c>
    </row>
    <row r="10" spans="1:11" ht="20.25" customHeight="1">
      <c r="A10" s="1">
        <v>10</v>
      </c>
      <c r="D10" s="257">
        <f t="shared" si="0"/>
        <v>5</v>
      </c>
      <c r="E10" s="140" t="s">
        <v>65</v>
      </c>
      <c r="F10" s="415">
        <v>39.55</v>
      </c>
      <c r="G10" s="415">
        <v>0</v>
      </c>
      <c r="H10" s="416">
        <v>34.5</v>
      </c>
      <c r="I10" s="416">
        <v>37.25</v>
      </c>
      <c r="J10" s="144">
        <v>111.3</v>
      </c>
      <c r="K10" s="145">
        <v>5</v>
      </c>
    </row>
    <row r="11" spans="1:11" ht="20.25" customHeight="1">
      <c r="A11" s="1">
        <v>11</v>
      </c>
      <c r="D11" s="257">
        <f t="shared" si="0"/>
        <v>6</v>
      </c>
      <c r="E11" s="132" t="s">
        <v>63</v>
      </c>
      <c r="F11" s="413">
        <v>36.44999999999999</v>
      </c>
      <c r="G11" s="413">
        <v>0</v>
      </c>
      <c r="H11" s="414">
        <v>38.650000000000006</v>
      </c>
      <c r="I11" s="414">
        <v>34.75</v>
      </c>
      <c r="J11" s="142">
        <v>109.85</v>
      </c>
      <c r="K11" s="145">
        <v>6</v>
      </c>
    </row>
    <row r="12" spans="1:11" ht="20.25" customHeight="1">
      <c r="A12" s="1">
        <v>12</v>
      </c>
      <c r="D12" s="257">
        <f t="shared" si="0"/>
        <v>7</v>
      </c>
      <c r="E12" s="140" t="s">
        <v>64</v>
      </c>
      <c r="F12" s="415">
        <v>36.55</v>
      </c>
      <c r="G12" s="415">
        <v>0</v>
      </c>
      <c r="H12" s="416">
        <v>36.349999999999994</v>
      </c>
      <c r="I12" s="416">
        <v>36.25</v>
      </c>
      <c r="J12" s="144">
        <v>109.14999999999999</v>
      </c>
      <c r="K12" s="145">
        <v>7</v>
      </c>
    </row>
    <row r="13" spans="1:11" ht="20.25" customHeight="1">
      <c r="A13" s="1">
        <v>13</v>
      </c>
      <c r="D13" s="257">
        <f t="shared" si="0"/>
        <v>8</v>
      </c>
      <c r="E13" s="132" t="s">
        <v>62</v>
      </c>
      <c r="F13" s="413">
        <v>36.8</v>
      </c>
      <c r="G13" s="413">
        <v>0</v>
      </c>
      <c r="H13" s="414">
        <v>34.75</v>
      </c>
      <c r="I13" s="414">
        <v>36.39999999999999</v>
      </c>
      <c r="J13" s="142">
        <v>107.94999999999999</v>
      </c>
      <c r="K13" s="145">
        <v>8</v>
      </c>
    </row>
    <row r="14" spans="1:11" ht="20.25" customHeight="1">
      <c r="A14" s="1">
        <v>14</v>
      </c>
      <c r="D14" s="260">
        <f t="shared" si="0"/>
        <v>9</v>
      </c>
      <c r="E14" s="139" t="s">
        <v>72</v>
      </c>
      <c r="F14" s="458">
        <v>36.5</v>
      </c>
      <c r="G14" s="458">
        <v>0</v>
      </c>
      <c r="H14" s="460">
        <v>36.2</v>
      </c>
      <c r="I14" s="460">
        <v>34.7</v>
      </c>
      <c r="J14" s="242">
        <v>107.4</v>
      </c>
      <c r="K14" s="243">
        <v>9</v>
      </c>
    </row>
    <row r="15" spans="1:11" ht="20.25" customHeight="1">
      <c r="A15" s="1">
        <v>15</v>
      </c>
      <c r="D15" s="257">
        <f t="shared" si="0"/>
        <v>10</v>
      </c>
      <c r="E15" s="140" t="s">
        <v>68</v>
      </c>
      <c r="F15" s="415">
        <v>38.300000000000004</v>
      </c>
      <c r="G15" s="415">
        <v>0</v>
      </c>
      <c r="H15" s="416">
        <v>31.650000000000002</v>
      </c>
      <c r="I15" s="416">
        <v>34.55</v>
      </c>
      <c r="J15" s="144">
        <v>104.5</v>
      </c>
      <c r="K15" s="145">
        <v>10</v>
      </c>
    </row>
    <row r="16" spans="1:11" ht="20.25" customHeight="1">
      <c r="A16" s="1">
        <v>16</v>
      </c>
      <c r="D16" s="257">
        <f t="shared" si="0"/>
        <v>11</v>
      </c>
      <c r="E16" s="132" t="s">
        <v>342</v>
      </c>
      <c r="F16" s="413">
        <v>35.1</v>
      </c>
      <c r="G16" s="413">
        <v>0</v>
      </c>
      <c r="H16" s="414">
        <v>27.949999999999996</v>
      </c>
      <c r="I16" s="414">
        <v>30.25</v>
      </c>
      <c r="J16" s="142">
        <v>93.3</v>
      </c>
      <c r="K16" s="187">
        <v>11</v>
      </c>
    </row>
    <row r="17" spans="1:11" ht="20.25" customHeight="1">
      <c r="A17" s="1">
        <v>17</v>
      </c>
      <c r="D17" s="257">
        <f t="shared" si="0"/>
        <v>12</v>
      </c>
      <c r="E17" s="132" t="s">
        <v>85</v>
      </c>
      <c r="F17" s="413">
        <v>34.099999999999994</v>
      </c>
      <c r="G17" s="413">
        <v>0</v>
      </c>
      <c r="H17" s="414">
        <v>27.45</v>
      </c>
      <c r="I17" s="414">
        <v>30.049999999999997</v>
      </c>
      <c r="J17" s="142">
        <v>91.6</v>
      </c>
      <c r="K17" s="145">
        <v>12</v>
      </c>
    </row>
    <row r="18" spans="1:11" ht="20.25" customHeight="1">
      <c r="A18" s="1">
        <v>18</v>
      </c>
      <c r="D18" s="257">
        <f t="shared" si="0"/>
        <v>13</v>
      </c>
      <c r="E18" s="132" t="s">
        <v>61</v>
      </c>
      <c r="F18" s="413">
        <v>34.3</v>
      </c>
      <c r="G18" s="413">
        <v>0</v>
      </c>
      <c r="H18" s="414">
        <v>25.450000000000003</v>
      </c>
      <c r="I18" s="414">
        <v>31.150000000000006</v>
      </c>
      <c r="J18" s="142">
        <v>90.9</v>
      </c>
      <c r="K18" s="145">
        <v>13</v>
      </c>
    </row>
    <row r="19" spans="1:11" ht="20.25" customHeight="1">
      <c r="A19" s="1">
        <v>19</v>
      </c>
      <c r="D19" s="257">
        <f t="shared" si="0"/>
        <v>14</v>
      </c>
      <c r="E19" s="132" t="s">
        <v>298</v>
      </c>
      <c r="F19" s="413">
        <v>30.65</v>
      </c>
      <c r="G19" s="413">
        <v>0</v>
      </c>
      <c r="H19" s="414">
        <v>24.700000000000003</v>
      </c>
      <c r="I19" s="414">
        <v>27.049999999999997</v>
      </c>
      <c r="J19" s="142">
        <v>82.4</v>
      </c>
      <c r="K19" s="187">
        <v>14</v>
      </c>
    </row>
    <row r="20" spans="1:11" ht="20.25" customHeight="1">
      <c r="A20" s="1">
        <v>20</v>
      </c>
      <c r="D20" s="257">
        <f t="shared" si="0"/>
        <v>15</v>
      </c>
      <c r="E20" s="132" t="s">
        <v>313</v>
      </c>
      <c r="F20" s="413">
        <v>30.85</v>
      </c>
      <c r="G20" s="413">
        <v>0</v>
      </c>
      <c r="H20" s="414">
        <v>22.6</v>
      </c>
      <c r="I20" s="414">
        <v>26.650000000000002</v>
      </c>
      <c r="J20" s="142">
        <v>80.10000000000001</v>
      </c>
      <c r="K20" s="145">
        <v>15</v>
      </c>
    </row>
    <row r="21" spans="1:11" ht="20.25" customHeight="1">
      <c r="A21" s="1">
        <v>21</v>
      </c>
      <c r="D21" s="257">
        <f t="shared" si="0"/>
        <v>16</v>
      </c>
      <c r="E21" s="132" t="s">
        <v>81</v>
      </c>
      <c r="F21" s="413">
        <v>28.25</v>
      </c>
      <c r="G21" s="413">
        <v>0</v>
      </c>
      <c r="H21" s="414">
        <v>23.65</v>
      </c>
      <c r="I21" s="414">
        <v>18.85</v>
      </c>
      <c r="J21" s="142">
        <v>70.75</v>
      </c>
      <c r="K21" s="145">
        <v>16</v>
      </c>
    </row>
    <row r="22" spans="1:11" ht="20.25" customHeight="1">
      <c r="A22" s="1">
        <v>22</v>
      </c>
      <c r="D22" s="261">
        <f t="shared" si="0"/>
        <v>17</v>
      </c>
      <c r="E22" s="461" t="s">
        <v>79</v>
      </c>
      <c r="F22" s="462">
        <v>30.200000000000006</v>
      </c>
      <c r="G22" s="462">
        <v>0</v>
      </c>
      <c r="H22" s="463">
        <v>20.25</v>
      </c>
      <c r="I22" s="463">
        <v>19.75</v>
      </c>
      <c r="J22" s="464">
        <v>70.2</v>
      </c>
      <c r="K22" s="471">
        <v>17</v>
      </c>
    </row>
    <row r="23" spans="1:11" ht="20.25" customHeight="1">
      <c r="A23" s="1">
        <v>23</v>
      </c>
      <c r="E23" s="407" t="s">
        <v>60</v>
      </c>
      <c r="F23" s="409" t="s">
        <v>60</v>
      </c>
      <c r="G23" s="409">
        <v>0</v>
      </c>
      <c r="H23" s="409" t="s">
        <v>60</v>
      </c>
      <c r="I23" s="409" t="s">
        <v>60</v>
      </c>
      <c r="J23" s="409" t="s">
        <v>60</v>
      </c>
      <c r="K23" s="410" t="s">
        <v>60</v>
      </c>
    </row>
    <row r="24" spans="1:11" ht="20.25" customHeight="1">
      <c r="A24" s="1">
        <v>24</v>
      </c>
      <c r="E24" s="406" t="s">
        <v>60</v>
      </c>
      <c r="F24" s="408" t="s">
        <v>60</v>
      </c>
      <c r="G24" s="408">
        <v>0</v>
      </c>
      <c r="H24" s="408" t="s">
        <v>60</v>
      </c>
      <c r="I24" s="408" t="s">
        <v>60</v>
      </c>
      <c r="J24" s="408" t="s">
        <v>60</v>
      </c>
      <c r="K24" s="410" t="s">
        <v>60</v>
      </c>
    </row>
    <row r="25" spans="5:11" ht="20.25" customHeight="1">
      <c r="E25" s="407" t="s">
        <v>60</v>
      </c>
      <c r="F25" s="409" t="s">
        <v>60</v>
      </c>
      <c r="G25" s="409">
        <v>0</v>
      </c>
      <c r="H25" s="409" t="s">
        <v>60</v>
      </c>
      <c r="I25" s="409" t="s">
        <v>60</v>
      </c>
      <c r="J25" s="409" t="s">
        <v>60</v>
      </c>
      <c r="K25" s="411" t="s">
        <v>60</v>
      </c>
    </row>
    <row r="26" spans="5:11" ht="20.25" customHeight="1">
      <c r="E26" s="406" t="s">
        <v>60</v>
      </c>
      <c r="F26" s="408" t="s">
        <v>60</v>
      </c>
      <c r="G26" s="408">
        <v>0</v>
      </c>
      <c r="H26" s="408" t="s">
        <v>60</v>
      </c>
      <c r="I26" s="408" t="s">
        <v>60</v>
      </c>
      <c r="J26" s="408" t="s">
        <v>60</v>
      </c>
      <c r="K26" s="411" t="s">
        <v>60</v>
      </c>
    </row>
    <row r="27" spans="5:11" ht="20.25" customHeight="1">
      <c r="E27" s="407" t="s">
        <v>60</v>
      </c>
      <c r="F27" s="409" t="s">
        <v>60</v>
      </c>
      <c r="G27" s="409">
        <v>0</v>
      </c>
      <c r="H27" s="409" t="s">
        <v>60</v>
      </c>
      <c r="I27" s="409" t="s">
        <v>60</v>
      </c>
      <c r="J27" s="409" t="s">
        <v>60</v>
      </c>
      <c r="K27" s="410" t="s">
        <v>60</v>
      </c>
    </row>
    <row r="28" spans="5:11" ht="20.25" customHeight="1">
      <c r="E28" s="407" t="s">
        <v>60</v>
      </c>
      <c r="F28" s="409" t="s">
        <v>60</v>
      </c>
      <c r="G28" s="409">
        <v>0</v>
      </c>
      <c r="H28" s="409" t="s">
        <v>60</v>
      </c>
      <c r="I28" s="409" t="s">
        <v>60</v>
      </c>
      <c r="J28" s="409" t="s">
        <v>60</v>
      </c>
      <c r="K28" s="410" t="s">
        <v>60</v>
      </c>
    </row>
    <row r="29" spans="5:11" ht="20.25" customHeight="1">
      <c r="E29" s="407" t="s">
        <v>60</v>
      </c>
      <c r="F29" s="409" t="s">
        <v>60</v>
      </c>
      <c r="G29" s="409">
        <v>0</v>
      </c>
      <c r="H29" s="409" t="s">
        <v>60</v>
      </c>
      <c r="I29" s="409" t="s">
        <v>60</v>
      </c>
      <c r="J29" s="409" t="s">
        <v>60</v>
      </c>
      <c r="K29" s="411" t="s">
        <v>60</v>
      </c>
    </row>
    <row r="30" spans="5:11" ht="20.25" customHeight="1">
      <c r="E30" s="1" t="s">
        <v>60</v>
      </c>
      <c r="F30" s="417" t="s">
        <v>60</v>
      </c>
      <c r="G30" s="417">
        <v>0</v>
      </c>
      <c r="H30" s="417" t="s">
        <v>60</v>
      </c>
      <c r="I30" s="417" t="s">
        <v>60</v>
      </c>
      <c r="J30" s="417" t="s">
        <v>60</v>
      </c>
      <c r="K30" s="133" t="s">
        <v>60</v>
      </c>
    </row>
    <row r="31" spans="6:10" ht="20.25" customHeight="1">
      <c r="F31" s="417"/>
      <c r="G31" s="417"/>
      <c r="H31" s="417"/>
      <c r="I31" s="417"/>
      <c r="J31" s="417"/>
    </row>
    <row r="32" spans="6:10" ht="20.25" customHeight="1">
      <c r="F32" s="417"/>
      <c r="G32" s="417"/>
      <c r="H32" s="417"/>
      <c r="I32" s="417"/>
      <c r="J32" s="417"/>
    </row>
    <row r="33" spans="6:10" ht="20.25" customHeight="1">
      <c r="F33" s="417"/>
      <c r="G33" s="417"/>
      <c r="H33" s="417"/>
      <c r="I33" s="417"/>
      <c r="J33" s="417"/>
    </row>
    <row r="34" spans="6:10" ht="20.25" customHeight="1">
      <c r="F34" s="417"/>
      <c r="G34" s="417"/>
      <c r="H34" s="417"/>
      <c r="I34" s="417"/>
      <c r="J34" s="417"/>
    </row>
    <row r="35" spans="6:10" ht="20.25" customHeight="1">
      <c r="F35" s="417"/>
      <c r="G35" s="417"/>
      <c r="H35" s="417"/>
      <c r="I35" s="417"/>
      <c r="J35" s="417"/>
    </row>
    <row r="36" spans="6:10" ht="20.25" customHeight="1">
      <c r="F36" s="417"/>
      <c r="G36" s="417"/>
      <c r="H36" s="417"/>
      <c r="I36" s="417"/>
      <c r="J36" s="417"/>
    </row>
    <row r="37" spans="6:10" ht="20.25" customHeight="1">
      <c r="F37" s="417"/>
      <c r="G37" s="417"/>
      <c r="H37" s="417"/>
      <c r="I37" s="417"/>
      <c r="J37" s="417"/>
    </row>
    <row r="38" spans="6:10" ht="20.25" customHeight="1">
      <c r="F38" s="417"/>
      <c r="G38" s="417"/>
      <c r="H38" s="417"/>
      <c r="I38" s="417"/>
      <c r="J38" s="417"/>
    </row>
    <row r="39" spans="6:10" ht="20.25" customHeight="1">
      <c r="F39" s="417"/>
      <c r="G39" s="417"/>
      <c r="H39" s="417"/>
      <c r="I39" s="417"/>
      <c r="J39" s="417"/>
    </row>
    <row r="40" spans="6:10" ht="20.25" customHeight="1">
      <c r="F40" s="417"/>
      <c r="G40" s="417"/>
      <c r="H40" s="417"/>
      <c r="I40" s="417"/>
      <c r="J40" s="417"/>
    </row>
    <row r="41" spans="6:10" ht="20.25" customHeight="1">
      <c r="F41" s="417"/>
      <c r="G41" s="417"/>
      <c r="H41" s="417"/>
      <c r="I41" s="417"/>
      <c r="J41" s="417"/>
    </row>
    <row r="42" spans="6:10" ht="20.25" customHeight="1">
      <c r="F42" s="417"/>
      <c r="G42" s="417"/>
      <c r="H42" s="417"/>
      <c r="I42" s="417"/>
      <c r="J42" s="417"/>
    </row>
    <row r="43" spans="6:10" ht="20.25" customHeight="1">
      <c r="F43" s="417"/>
      <c r="G43" s="417"/>
      <c r="H43" s="417"/>
      <c r="I43" s="417"/>
      <c r="J43" s="417"/>
    </row>
    <row r="44" spans="6:10" ht="20.25" customHeight="1">
      <c r="F44" s="417"/>
      <c r="G44" s="417"/>
      <c r="H44" s="417"/>
      <c r="I44" s="417"/>
      <c r="J44" s="417"/>
    </row>
    <row r="45" spans="6:10" ht="20.25" customHeight="1">
      <c r="F45" s="417"/>
      <c r="G45" s="417"/>
      <c r="H45" s="417"/>
      <c r="I45" s="417"/>
      <c r="J45" s="417"/>
    </row>
    <row r="46" spans="6:10" ht="20.25" customHeight="1">
      <c r="F46" s="417"/>
      <c r="G46" s="417"/>
      <c r="H46" s="417"/>
      <c r="I46" s="417"/>
      <c r="J46" s="417"/>
    </row>
    <row r="47" spans="6:10" ht="20.25" customHeight="1">
      <c r="F47" s="417"/>
      <c r="G47" s="417"/>
      <c r="H47" s="417"/>
      <c r="I47" s="417"/>
      <c r="J47" s="417"/>
    </row>
    <row r="48" spans="6:10" ht="20.25" customHeight="1">
      <c r="F48" s="417"/>
      <c r="G48" s="417"/>
      <c r="H48" s="417"/>
      <c r="I48" s="417"/>
      <c r="J48" s="417"/>
    </row>
    <row r="49" spans="6:10" ht="20.25" customHeight="1">
      <c r="F49" s="417"/>
      <c r="G49" s="417"/>
      <c r="H49" s="417"/>
      <c r="I49" s="417"/>
      <c r="J49" s="417"/>
    </row>
    <row r="50" spans="6:10" ht="20.25" customHeight="1">
      <c r="F50" s="417"/>
      <c r="G50" s="417"/>
      <c r="H50" s="417"/>
      <c r="I50" s="417"/>
      <c r="J50" s="417"/>
    </row>
    <row r="51" spans="6:10" ht="20.25" customHeight="1">
      <c r="F51" s="417"/>
      <c r="G51" s="417"/>
      <c r="H51" s="417"/>
      <c r="I51" s="417"/>
      <c r="J51" s="417"/>
    </row>
    <row r="52" spans="6:10" ht="20.25" customHeight="1">
      <c r="F52" s="417"/>
      <c r="G52" s="417"/>
      <c r="H52" s="417"/>
      <c r="I52" s="417"/>
      <c r="J52" s="417"/>
    </row>
    <row r="53" spans="6:10" ht="20.25" customHeight="1">
      <c r="F53" s="417"/>
      <c r="G53" s="417"/>
      <c r="H53" s="417"/>
      <c r="I53" s="417"/>
      <c r="J53" s="417"/>
    </row>
    <row r="54" spans="6:10" ht="20.25" customHeight="1">
      <c r="F54" s="417"/>
      <c r="G54" s="417"/>
      <c r="H54" s="417"/>
      <c r="I54" s="417"/>
      <c r="J54" s="417"/>
    </row>
    <row r="55" spans="6:10" ht="20.25" customHeight="1">
      <c r="F55" s="417"/>
      <c r="G55" s="417"/>
      <c r="H55" s="417"/>
      <c r="I55" s="417"/>
      <c r="J55" s="417"/>
    </row>
    <row r="56" spans="6:10" ht="20.25" customHeight="1">
      <c r="F56" s="417"/>
      <c r="G56" s="417"/>
      <c r="H56" s="417"/>
      <c r="I56" s="417"/>
      <c r="J56" s="417"/>
    </row>
    <row r="57" spans="6:10" ht="20.25" customHeight="1">
      <c r="F57" s="417"/>
      <c r="G57" s="417"/>
      <c r="H57" s="417"/>
      <c r="I57" s="417"/>
      <c r="J57" s="417"/>
    </row>
    <row r="58" spans="6:10" ht="20.25" customHeight="1">
      <c r="F58" s="417"/>
      <c r="G58" s="417"/>
      <c r="H58" s="417"/>
      <c r="I58" s="417"/>
      <c r="J58" s="417"/>
    </row>
    <row r="59" spans="6:10" ht="20.25" customHeight="1">
      <c r="F59" s="417"/>
      <c r="G59" s="417"/>
      <c r="H59" s="417"/>
      <c r="I59" s="417"/>
      <c r="J59" s="417"/>
    </row>
    <row r="60" spans="6:10" ht="20.25" customHeight="1">
      <c r="F60" s="417"/>
      <c r="G60" s="417"/>
      <c r="H60" s="417"/>
      <c r="I60" s="417"/>
      <c r="J60" s="417"/>
    </row>
    <row r="61" spans="6:10" ht="20.25" customHeight="1">
      <c r="F61" s="417"/>
      <c r="G61" s="417"/>
      <c r="H61" s="417"/>
      <c r="I61" s="417"/>
      <c r="J61" s="417"/>
    </row>
    <row r="62" spans="6:10" ht="20.25" customHeight="1">
      <c r="F62" s="417"/>
      <c r="G62" s="417"/>
      <c r="H62" s="417"/>
      <c r="I62" s="417"/>
      <c r="J62" s="417"/>
    </row>
    <row r="63" spans="6:10" ht="20.25" customHeight="1">
      <c r="F63" s="417"/>
      <c r="G63" s="417"/>
      <c r="H63" s="417"/>
      <c r="I63" s="417"/>
      <c r="J63" s="417"/>
    </row>
    <row r="64" spans="6:10" ht="20.25" customHeight="1">
      <c r="F64" s="417"/>
      <c r="G64" s="417"/>
      <c r="H64" s="417"/>
      <c r="I64" s="417"/>
      <c r="J64" s="417"/>
    </row>
    <row r="65" spans="6:10" ht="20.25" customHeight="1">
      <c r="F65" s="417"/>
      <c r="G65" s="417"/>
      <c r="H65" s="417"/>
      <c r="I65" s="417"/>
      <c r="J65" s="417"/>
    </row>
    <row r="66" spans="6:10" ht="20.25" customHeight="1">
      <c r="F66" s="417"/>
      <c r="G66" s="417"/>
      <c r="H66" s="417"/>
      <c r="I66" s="417"/>
      <c r="J66" s="417"/>
    </row>
    <row r="67" spans="6:10" ht="20.25" customHeight="1">
      <c r="F67" s="417"/>
      <c r="G67" s="417"/>
      <c r="H67" s="417"/>
      <c r="I67" s="417"/>
      <c r="J67" s="417"/>
    </row>
    <row r="68" spans="6:10" ht="20.25" customHeight="1">
      <c r="F68" s="417"/>
      <c r="G68" s="417"/>
      <c r="H68" s="417"/>
      <c r="I68" s="417"/>
      <c r="J68" s="417"/>
    </row>
    <row r="69" spans="6:10" ht="20.25" customHeight="1">
      <c r="F69" s="417"/>
      <c r="G69" s="417"/>
      <c r="H69" s="417"/>
      <c r="I69" s="417"/>
      <c r="J69" s="417"/>
    </row>
    <row r="70" spans="6:10" ht="20.25" customHeight="1">
      <c r="F70" s="417"/>
      <c r="G70" s="417"/>
      <c r="H70" s="417"/>
      <c r="I70" s="417"/>
      <c r="J70" s="417"/>
    </row>
    <row r="71" spans="6:10" ht="20.25" customHeight="1">
      <c r="F71" s="417"/>
      <c r="G71" s="417"/>
      <c r="H71" s="417"/>
      <c r="I71" s="417"/>
      <c r="J71" s="417"/>
    </row>
    <row r="72" spans="6:10" ht="20.25" customHeight="1">
      <c r="F72" s="417"/>
      <c r="G72" s="417"/>
      <c r="H72" s="417"/>
      <c r="I72" s="417"/>
      <c r="J72" s="417"/>
    </row>
    <row r="73" spans="6:10" ht="20.25" customHeight="1">
      <c r="F73" s="417"/>
      <c r="G73" s="417"/>
      <c r="H73" s="417"/>
      <c r="I73" s="417"/>
      <c r="J73" s="417"/>
    </row>
    <row r="74" spans="6:10" ht="20.25" customHeight="1">
      <c r="F74" s="417"/>
      <c r="G74" s="417"/>
      <c r="H74" s="417"/>
      <c r="I74" s="417"/>
      <c r="J74" s="417"/>
    </row>
    <row r="75" spans="6:10" ht="20.25" customHeight="1">
      <c r="F75" s="417"/>
      <c r="G75" s="417"/>
      <c r="H75" s="417"/>
      <c r="I75" s="417"/>
      <c r="J75" s="417"/>
    </row>
    <row r="76" spans="6:10" ht="20.25" customHeight="1">
      <c r="F76" s="417"/>
      <c r="G76" s="417"/>
      <c r="H76" s="417"/>
      <c r="I76" s="417"/>
      <c r="J76" s="417"/>
    </row>
    <row r="77" spans="6:10" ht="20.25" customHeight="1">
      <c r="F77" s="417"/>
      <c r="G77" s="417"/>
      <c r="H77" s="417"/>
      <c r="I77" s="417"/>
      <c r="J77" s="417"/>
    </row>
    <row r="78" spans="6:10" ht="20.25" customHeight="1">
      <c r="F78" s="417"/>
      <c r="G78" s="417"/>
      <c r="H78" s="417"/>
      <c r="I78" s="417"/>
      <c r="J78" s="417"/>
    </row>
    <row r="79" spans="6:10" ht="20.25" customHeight="1">
      <c r="F79" s="417"/>
      <c r="G79" s="417"/>
      <c r="H79" s="417"/>
      <c r="I79" s="417"/>
      <c r="J79" s="417"/>
    </row>
    <row r="80" spans="6:10" ht="20.25" customHeight="1">
      <c r="F80" s="417"/>
      <c r="G80" s="417"/>
      <c r="H80" s="417"/>
      <c r="I80" s="417"/>
      <c r="J80" s="417"/>
    </row>
    <row r="81" spans="6:10" ht="20.25" customHeight="1">
      <c r="F81" s="417"/>
      <c r="G81" s="417"/>
      <c r="H81" s="417"/>
      <c r="I81" s="417"/>
      <c r="J81" s="417"/>
    </row>
    <row r="82" spans="6:10" ht="20.25" customHeight="1">
      <c r="F82" s="417"/>
      <c r="G82" s="417"/>
      <c r="H82" s="417"/>
      <c r="I82" s="417"/>
      <c r="J82" s="417"/>
    </row>
    <row r="83" spans="6:10" ht="20.25" customHeight="1">
      <c r="F83" s="417"/>
      <c r="G83" s="417"/>
      <c r="H83" s="417"/>
      <c r="I83" s="417"/>
      <c r="J83" s="417"/>
    </row>
    <row r="84" spans="6:10" ht="20.25" customHeight="1">
      <c r="F84" s="417"/>
      <c r="G84" s="417"/>
      <c r="H84" s="417"/>
      <c r="I84" s="417"/>
      <c r="J84" s="417"/>
    </row>
    <row r="85" spans="6:10" ht="20.25" customHeight="1">
      <c r="F85" s="417"/>
      <c r="G85" s="417"/>
      <c r="H85" s="417"/>
      <c r="I85" s="417"/>
      <c r="J85" s="417"/>
    </row>
    <row r="86" spans="6:10" ht="20.25" customHeight="1">
      <c r="F86" s="417"/>
      <c r="G86" s="417"/>
      <c r="H86" s="417"/>
      <c r="I86" s="417"/>
      <c r="J86" s="417"/>
    </row>
    <row r="87" spans="6:10" ht="20.25" customHeight="1">
      <c r="F87" s="417"/>
      <c r="G87" s="417"/>
      <c r="H87" s="417"/>
      <c r="I87" s="417"/>
      <c r="J87" s="417"/>
    </row>
    <row r="88" spans="6:10" ht="20.25" customHeight="1">
      <c r="F88" s="417"/>
      <c r="G88" s="417"/>
      <c r="H88" s="417"/>
      <c r="I88" s="417"/>
      <c r="J88" s="417"/>
    </row>
    <row r="89" spans="6:10" ht="20.25" customHeight="1">
      <c r="F89" s="417"/>
      <c r="G89" s="417"/>
      <c r="H89" s="417"/>
      <c r="I89" s="417"/>
      <c r="J89" s="417"/>
    </row>
    <row r="90" spans="6:10" ht="20.25" customHeight="1">
      <c r="F90" s="417"/>
      <c r="G90" s="417"/>
      <c r="H90" s="417"/>
      <c r="I90" s="417"/>
      <c r="J90" s="417"/>
    </row>
    <row r="91" spans="6:10" ht="20.25" customHeight="1">
      <c r="F91" s="417"/>
      <c r="G91" s="417"/>
      <c r="H91" s="417"/>
      <c r="I91" s="417"/>
      <c r="J91" s="417"/>
    </row>
    <row r="92" spans="6:10" ht="20.25" customHeight="1">
      <c r="F92" s="417"/>
      <c r="G92" s="417"/>
      <c r="H92" s="417"/>
      <c r="I92" s="417"/>
      <c r="J92" s="417"/>
    </row>
    <row r="93" spans="6:10" ht="20.25" customHeight="1">
      <c r="F93" s="417"/>
      <c r="G93" s="417"/>
      <c r="H93" s="417"/>
      <c r="I93" s="417"/>
      <c r="J93" s="417"/>
    </row>
    <row r="94" spans="6:10" ht="20.25" customHeight="1">
      <c r="F94" s="417"/>
      <c r="G94" s="417"/>
      <c r="H94" s="417"/>
      <c r="I94" s="417"/>
      <c r="J94" s="417"/>
    </row>
    <row r="95" spans="6:10" ht="20.25" customHeight="1">
      <c r="F95" s="417"/>
      <c r="G95" s="417"/>
      <c r="H95" s="417"/>
      <c r="I95" s="417"/>
      <c r="J95" s="417"/>
    </row>
    <row r="96" spans="6:10" ht="20.25" customHeight="1">
      <c r="F96" s="417"/>
      <c r="G96" s="417"/>
      <c r="H96" s="417"/>
      <c r="I96" s="417"/>
      <c r="J96" s="417"/>
    </row>
    <row r="97" spans="6:10" ht="20.25" customHeight="1">
      <c r="F97" s="417"/>
      <c r="G97" s="417"/>
      <c r="H97" s="417"/>
      <c r="I97" s="417"/>
      <c r="J97" s="417"/>
    </row>
    <row r="98" spans="6:10" ht="20.25" customHeight="1">
      <c r="F98" s="417"/>
      <c r="G98" s="417"/>
      <c r="H98" s="417"/>
      <c r="I98" s="417"/>
      <c r="J98" s="417"/>
    </row>
    <row r="99" spans="6:10" ht="20.25" customHeight="1">
      <c r="F99" s="417"/>
      <c r="G99" s="417"/>
      <c r="H99" s="417"/>
      <c r="I99" s="417"/>
      <c r="J99" s="417"/>
    </row>
    <row r="100" spans="6:10" ht="20.25" customHeight="1">
      <c r="F100" s="417"/>
      <c r="G100" s="417"/>
      <c r="H100" s="417"/>
      <c r="I100" s="417"/>
      <c r="J100" s="417"/>
    </row>
    <row r="101" spans="6:10" ht="20.25" customHeight="1">
      <c r="F101" s="417"/>
      <c r="G101" s="417"/>
      <c r="H101" s="417"/>
      <c r="I101" s="417"/>
      <c r="J101" s="417"/>
    </row>
    <row r="102" spans="6:10" ht="20.25" customHeight="1">
      <c r="F102" s="417"/>
      <c r="G102" s="417"/>
      <c r="H102" s="417"/>
      <c r="I102" s="417"/>
      <c r="J102" s="417"/>
    </row>
    <row r="103" spans="6:10" ht="20.25" customHeight="1">
      <c r="F103" s="417"/>
      <c r="G103" s="417"/>
      <c r="H103" s="417"/>
      <c r="I103" s="417"/>
      <c r="J103" s="417"/>
    </row>
    <row r="104" spans="6:10" ht="20.25" customHeight="1">
      <c r="F104" s="417"/>
      <c r="G104" s="417"/>
      <c r="H104" s="417"/>
      <c r="I104" s="417"/>
      <c r="J104" s="417"/>
    </row>
    <row r="105" spans="6:10" ht="20.25" customHeight="1">
      <c r="F105" s="417"/>
      <c r="G105" s="417"/>
      <c r="H105" s="417"/>
      <c r="I105" s="417"/>
      <c r="J105" s="417"/>
    </row>
    <row r="106" spans="6:10" ht="20.25" customHeight="1">
      <c r="F106" s="417"/>
      <c r="G106" s="417"/>
      <c r="H106" s="417"/>
      <c r="I106" s="417"/>
      <c r="J106" s="417"/>
    </row>
    <row r="107" spans="6:10" ht="20.25" customHeight="1">
      <c r="F107" s="417"/>
      <c r="G107" s="417"/>
      <c r="H107" s="417"/>
      <c r="I107" s="417"/>
      <c r="J107" s="417"/>
    </row>
    <row r="108" spans="6:10" ht="20.25" customHeight="1">
      <c r="F108" s="417"/>
      <c r="G108" s="417"/>
      <c r="H108" s="417"/>
      <c r="I108" s="417"/>
      <c r="J108" s="417"/>
    </row>
    <row r="109" spans="6:10" ht="20.25" customHeight="1">
      <c r="F109" s="417"/>
      <c r="G109" s="417"/>
      <c r="H109" s="417"/>
      <c r="I109" s="417"/>
      <c r="J109" s="417"/>
    </row>
    <row r="110" spans="6:10" ht="20.25" customHeight="1">
      <c r="F110" s="417"/>
      <c r="G110" s="417"/>
      <c r="H110" s="417"/>
      <c r="I110" s="417"/>
      <c r="J110" s="417"/>
    </row>
    <row r="111" spans="6:10" ht="20.25" customHeight="1">
      <c r="F111" s="417"/>
      <c r="G111" s="417"/>
      <c r="H111" s="417"/>
      <c r="I111" s="417"/>
      <c r="J111" s="417"/>
    </row>
    <row r="112" spans="6:10" ht="20.25" customHeight="1">
      <c r="F112" s="417"/>
      <c r="G112" s="417"/>
      <c r="H112" s="417"/>
      <c r="I112" s="417"/>
      <c r="J112" s="417"/>
    </row>
    <row r="113" spans="6:10" ht="20.25" customHeight="1">
      <c r="F113" s="417"/>
      <c r="G113" s="417"/>
      <c r="H113" s="417"/>
      <c r="I113" s="417"/>
      <c r="J113" s="417"/>
    </row>
    <row r="114" spans="6:10" ht="20.25" customHeight="1">
      <c r="F114" s="417"/>
      <c r="G114" s="417"/>
      <c r="H114" s="417"/>
      <c r="I114" s="417"/>
      <c r="J114" s="417"/>
    </row>
    <row r="115" spans="6:10" ht="20.25" customHeight="1">
      <c r="F115" s="417"/>
      <c r="G115" s="417"/>
      <c r="H115" s="417"/>
      <c r="I115" s="417"/>
      <c r="J115" s="417"/>
    </row>
    <row r="116" spans="6:10" ht="20.25" customHeight="1">
      <c r="F116" s="417"/>
      <c r="G116" s="417"/>
      <c r="H116" s="417"/>
      <c r="I116" s="417"/>
      <c r="J116" s="417"/>
    </row>
    <row r="117" spans="6:10" ht="20.25" customHeight="1">
      <c r="F117" s="417"/>
      <c r="G117" s="417"/>
      <c r="H117" s="417"/>
      <c r="I117" s="417"/>
      <c r="J117" s="417"/>
    </row>
    <row r="118" spans="6:10" ht="20.25" customHeight="1">
      <c r="F118" s="417"/>
      <c r="G118" s="417"/>
      <c r="H118" s="417"/>
      <c r="I118" s="417"/>
      <c r="J118" s="417"/>
    </row>
    <row r="119" spans="6:10" ht="20.25" customHeight="1">
      <c r="F119" s="417"/>
      <c r="G119" s="417"/>
      <c r="H119" s="417"/>
      <c r="I119" s="417"/>
      <c r="J119" s="417"/>
    </row>
    <row r="120" spans="6:10" ht="20.25" customHeight="1">
      <c r="F120" s="417"/>
      <c r="G120" s="417"/>
      <c r="H120" s="417"/>
      <c r="I120" s="417"/>
      <c r="J120" s="417"/>
    </row>
    <row r="121" spans="6:10" ht="20.25" customHeight="1">
      <c r="F121" s="417"/>
      <c r="G121" s="417"/>
      <c r="H121" s="417"/>
      <c r="I121" s="417"/>
      <c r="J121" s="417"/>
    </row>
    <row r="122" spans="6:10" ht="20.25" customHeight="1">
      <c r="F122" s="417"/>
      <c r="G122" s="417"/>
      <c r="H122" s="417"/>
      <c r="I122" s="417"/>
      <c r="J122" s="417"/>
    </row>
    <row r="123" spans="6:10" ht="20.25" customHeight="1">
      <c r="F123" s="417"/>
      <c r="G123" s="417"/>
      <c r="H123" s="417"/>
      <c r="I123" s="417"/>
      <c r="J123" s="417"/>
    </row>
    <row r="124" spans="6:10" ht="20.25" customHeight="1">
      <c r="F124" s="417"/>
      <c r="G124" s="417"/>
      <c r="H124" s="417"/>
      <c r="I124" s="417"/>
      <c r="J124" s="417"/>
    </row>
    <row r="125" spans="6:10" ht="20.25" customHeight="1">
      <c r="F125" s="417"/>
      <c r="G125" s="417"/>
      <c r="H125" s="417"/>
      <c r="I125" s="417"/>
      <c r="J125" s="417"/>
    </row>
    <row r="126" spans="6:10" ht="20.25" customHeight="1">
      <c r="F126" s="417"/>
      <c r="G126" s="417"/>
      <c r="H126" s="417"/>
      <c r="I126" s="417"/>
      <c r="J126" s="417"/>
    </row>
  </sheetData>
  <sheetProtection/>
  <mergeCells count="7">
    <mergeCell ref="D2:E2"/>
    <mergeCell ref="I2:K2"/>
    <mergeCell ref="E3:H3"/>
    <mergeCell ref="D4:D5"/>
    <mergeCell ref="E4:E5"/>
    <mergeCell ref="F4:K4"/>
    <mergeCell ref="F2:H2"/>
  </mergeCells>
  <dataValidations count="1">
    <dataValidation allowBlank="1" showInputMessage="1" showErrorMessage="1" imeMode="off" sqref="O4:P7 F2 L7:L65536 O9:P65536 I2:J2 M7:N7 M9:N10 Q4:Q65536 A1:C65536 D1:S1 F4:J22 D2:D4 E3:E22 L3:L5 M4:N4 P2:S2 E23:K65536 K3 M12:N65536 R3:S65536 T1:IV65536 D6:D65536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37"/>
  <sheetViews>
    <sheetView zoomScale="88" zoomScaleNormal="88" zoomScalePageLayoutView="0" workbookViewId="0" topLeftCell="A86">
      <selection activeCell="H102" sqref="H102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5.57421875" style="0" customWidth="1"/>
    <col min="4" max="4" width="12.57421875" style="0" customWidth="1"/>
    <col min="5" max="5" width="4.57421875" style="0" customWidth="1"/>
    <col min="6" max="6" width="2.28125" style="0" customWidth="1"/>
    <col min="7" max="7" width="1.28515625" style="205" customWidth="1"/>
    <col min="8" max="8" width="4.57421875" style="0" customWidth="1"/>
    <col min="9" max="9" width="15.57421875" style="0" customWidth="1"/>
    <col min="10" max="10" width="5.57421875" style="0" customWidth="1"/>
    <col min="11" max="11" width="12.57421875" style="0" customWidth="1"/>
    <col min="12" max="12" width="4.57421875" style="0" customWidth="1"/>
    <col min="13" max="13" width="2.28125" style="0" customWidth="1"/>
    <col min="14" max="14" width="1.421875" style="205" customWidth="1"/>
    <col min="15" max="15" width="4.57421875" style="0" customWidth="1"/>
    <col min="16" max="16" width="15.57421875" style="0" customWidth="1"/>
    <col min="17" max="17" width="5.57421875" style="0" customWidth="1"/>
    <col min="18" max="18" width="12.57421875" style="0" customWidth="1"/>
    <col min="19" max="19" width="4.57421875" style="0" customWidth="1"/>
    <col min="20" max="20" width="2.28125" style="0" customWidth="1"/>
    <col min="21" max="21" width="1.421875" style="205" customWidth="1"/>
    <col min="22" max="22" width="4.57421875" style="0" customWidth="1"/>
    <col min="23" max="23" width="15.57421875" style="0" customWidth="1"/>
    <col min="24" max="24" width="5.57421875" style="0" customWidth="1"/>
    <col min="25" max="25" width="12.57421875" style="0" customWidth="1"/>
    <col min="26" max="26" width="4.57421875" style="0" customWidth="1"/>
    <col min="27" max="27" width="2.28125" style="0" customWidth="1"/>
    <col min="28" max="28" width="1.421875" style="205" customWidth="1"/>
  </cols>
  <sheetData>
    <row r="1" spans="1:27" ht="13.5">
      <c r="A1" s="134"/>
      <c r="B1" s="134"/>
      <c r="C1" s="134"/>
      <c r="D1" s="134"/>
      <c r="E1" s="137" t="s">
        <v>115</v>
      </c>
      <c r="F1" s="134"/>
      <c r="G1" s="204"/>
      <c r="H1" s="134"/>
      <c r="I1" s="134"/>
      <c r="J1" s="134"/>
      <c r="K1" s="134"/>
      <c r="L1" s="137" t="s">
        <v>116</v>
      </c>
      <c r="M1" s="134"/>
      <c r="N1" s="204"/>
      <c r="O1" s="134"/>
      <c r="P1" s="134"/>
      <c r="Q1" s="134"/>
      <c r="R1" s="134"/>
      <c r="S1" s="137" t="s">
        <v>117</v>
      </c>
      <c r="T1" s="134"/>
      <c r="U1" s="204"/>
      <c r="V1" s="134"/>
      <c r="W1" s="134"/>
      <c r="X1" s="134"/>
      <c r="Y1" s="134"/>
      <c r="Z1" s="137" t="s">
        <v>118</v>
      </c>
      <c r="AA1" s="134"/>
    </row>
    <row r="2" spans="1:27" ht="13.5">
      <c r="A2" s="134" t="s">
        <v>24</v>
      </c>
      <c r="B2" s="134" t="s">
        <v>113</v>
      </c>
      <c r="C2" s="134" t="s">
        <v>33</v>
      </c>
      <c r="D2" s="134" t="s">
        <v>114</v>
      </c>
      <c r="E2" s="134" t="s">
        <v>105</v>
      </c>
      <c r="F2" s="134"/>
      <c r="G2" s="204"/>
      <c r="H2" s="134" t="s">
        <v>24</v>
      </c>
      <c r="I2" s="134" t="s">
        <v>113</v>
      </c>
      <c r="J2" s="134" t="s">
        <v>33</v>
      </c>
      <c r="K2" s="134" t="s">
        <v>114</v>
      </c>
      <c r="L2" s="134" t="s">
        <v>105</v>
      </c>
      <c r="M2" s="134"/>
      <c r="N2" s="204"/>
      <c r="O2" s="134" t="s">
        <v>24</v>
      </c>
      <c r="P2" s="134" t="s">
        <v>113</v>
      </c>
      <c r="Q2" s="134" t="s">
        <v>33</v>
      </c>
      <c r="R2" s="134" t="s">
        <v>114</v>
      </c>
      <c r="S2" s="134" t="s">
        <v>105</v>
      </c>
      <c r="T2" s="134"/>
      <c r="U2" s="204"/>
      <c r="V2" s="134" t="s">
        <v>24</v>
      </c>
      <c r="W2" s="134" t="s">
        <v>113</v>
      </c>
      <c r="X2" s="134" t="s">
        <v>33</v>
      </c>
      <c r="Y2" s="134" t="s">
        <v>114</v>
      </c>
      <c r="Z2" s="134" t="s">
        <v>105</v>
      </c>
      <c r="AA2" s="134"/>
    </row>
    <row r="3" spans="1:27" ht="13.5">
      <c r="A3">
        <f aca="true" t="shared" si="0" ref="A3:A34">RANK(E3,$E$3:$E$126)</f>
        <v>1</v>
      </c>
      <c r="B3" t="str">
        <f>'自由入力'!AB127</f>
        <v>東京町田市立南</v>
      </c>
      <c r="C3">
        <f>'自由入力'!AC127</f>
        <v>151</v>
      </c>
      <c r="D3" t="str">
        <f>'自由入力'!AD127</f>
        <v>内山　由綺</v>
      </c>
      <c r="E3" s="135">
        <f>'自由入力'!AF127</f>
        <v>14.6</v>
      </c>
      <c r="F3">
        <v>1</v>
      </c>
      <c r="H3">
        <f>RANK(L3,$L$3:$L$126)</f>
        <v>1</v>
      </c>
      <c r="I3" t="str">
        <f>'自由入力'!AB127</f>
        <v>東京町田市立南</v>
      </c>
      <c r="J3">
        <f>'自由入力'!AC127</f>
        <v>151</v>
      </c>
      <c r="K3" t="str">
        <f>'自由入力'!AD127</f>
        <v>内山　由綺</v>
      </c>
      <c r="L3" s="136">
        <f>'自由入力'!AH127</f>
        <v>15.9</v>
      </c>
      <c r="M3">
        <v>1</v>
      </c>
      <c r="O3">
        <f>RANK(S3,$S$3:$S$126)</f>
        <v>1</v>
      </c>
      <c r="P3" t="str">
        <f>'自由入力'!AB26</f>
        <v>東京板橋区立高島第二</v>
      </c>
      <c r="Q3">
        <f>'自由入力'!AC26</f>
        <v>55</v>
      </c>
      <c r="R3" t="str">
        <f>'自由入力'!AD26</f>
        <v>石倉　あづみ</v>
      </c>
      <c r="S3" s="135">
        <f>'自由入力'!AJ26</f>
        <v>14.45</v>
      </c>
      <c r="T3">
        <v>1</v>
      </c>
      <c r="V3">
        <f>RANK(Z3,$Z$3:$Z$126)</f>
        <v>1</v>
      </c>
      <c r="W3" t="str">
        <f>'自由入力'!AB127</f>
        <v>東京町田市立南</v>
      </c>
      <c r="X3">
        <f>'自由入力'!AC127</f>
        <v>151</v>
      </c>
      <c r="Y3" t="str">
        <f>'自由入力'!AD127</f>
        <v>内山　由綺</v>
      </c>
      <c r="Z3" s="135">
        <f>'自由入力'!AL127</f>
        <v>14.8</v>
      </c>
      <c r="AA3">
        <v>1</v>
      </c>
    </row>
    <row r="4" spans="1:27" ht="13.5">
      <c r="A4">
        <f t="shared" si="0"/>
        <v>2</v>
      </c>
      <c r="B4" t="str">
        <f>'自由入力'!AB129</f>
        <v>神奈川
大磯町立大磯</v>
      </c>
      <c r="C4">
        <f>'自由入力'!AC129</f>
        <v>131</v>
      </c>
      <c r="D4" t="str">
        <f>'自由入力'!AD129</f>
        <v>河崎　真理菜</v>
      </c>
      <c r="E4" s="135">
        <f>'自由入力'!AF129</f>
        <v>14.2</v>
      </c>
      <c r="F4">
        <v>1</v>
      </c>
      <c r="H4">
        <f aca="true" t="shared" si="1" ref="H3:H34">RANK(L4,$L$3:$L$126)</f>
        <v>2</v>
      </c>
      <c r="I4" t="str">
        <f>'自由入力'!AB112</f>
        <v>埼玉戸田市立新曽</v>
      </c>
      <c r="J4">
        <f>'自由入力'!AC112</f>
        <v>22</v>
      </c>
      <c r="K4" t="str">
        <f>'自由入力'!AD112</f>
        <v>村山　由依</v>
      </c>
      <c r="L4" s="136">
        <f>'自由入力'!AH112</f>
        <v>14.4</v>
      </c>
      <c r="M4">
        <v>1</v>
      </c>
      <c r="O4">
        <f aca="true" t="shared" si="2" ref="O4:O67">RANK(S4,$S$3:$S$126)</f>
        <v>2</v>
      </c>
      <c r="P4" t="str">
        <f>'自由入力'!AB126</f>
        <v>千葉
船橋市立高根台</v>
      </c>
      <c r="Q4">
        <f>'自由入力'!AC126</f>
        <v>171</v>
      </c>
      <c r="R4" t="str">
        <f>'自由入力'!AD126</f>
        <v>坂本　実優</v>
      </c>
      <c r="S4" s="135">
        <f>'自由入力'!AJ126</f>
        <v>14.3</v>
      </c>
      <c r="T4">
        <v>1</v>
      </c>
      <c r="V4">
        <f aca="true" t="shared" si="3" ref="V4:V67">RANK(Z4,$Z$3:$Z$126)</f>
        <v>2</v>
      </c>
      <c r="W4" t="str">
        <f>'自由入力'!AB69</f>
        <v>東京練馬区立大泉学園</v>
      </c>
      <c r="X4">
        <f>'自由入力'!AC69</f>
        <v>153</v>
      </c>
      <c r="Y4" t="str">
        <f>'自由入力'!AD69</f>
        <v>平岩　優奈</v>
      </c>
      <c r="Z4" s="135">
        <f>'自由入力'!AL69</f>
        <v>14.2</v>
      </c>
      <c r="AA4">
        <v>1</v>
      </c>
    </row>
    <row r="5" spans="1:27" ht="13.5">
      <c r="A5">
        <f t="shared" si="0"/>
        <v>3</v>
      </c>
      <c r="B5" t="str">
        <f>'自由入力'!AB112</f>
        <v>埼玉戸田市立新曽</v>
      </c>
      <c r="C5">
        <f>'自由入力'!AC112</f>
        <v>22</v>
      </c>
      <c r="D5" t="str">
        <f>'自由入力'!AD112</f>
        <v>村山　由依</v>
      </c>
      <c r="E5" s="135">
        <f>'自由入力'!AF112</f>
        <v>14</v>
      </c>
      <c r="F5">
        <v>1</v>
      </c>
      <c r="H5">
        <f t="shared" si="1"/>
        <v>3</v>
      </c>
      <c r="I5" t="str">
        <f>'自由入力'!AB26</f>
        <v>東京板橋区立高島第二</v>
      </c>
      <c r="J5">
        <f>'自由入力'!AC26</f>
        <v>55</v>
      </c>
      <c r="K5" t="str">
        <f>'自由入力'!AD26</f>
        <v>石倉　あづみ</v>
      </c>
      <c r="L5" s="136">
        <f>'自由入力'!AH26</f>
        <v>14.1</v>
      </c>
      <c r="M5">
        <v>1</v>
      </c>
      <c r="O5">
        <f t="shared" si="2"/>
        <v>3</v>
      </c>
      <c r="P5" t="str">
        <f>'自由入力'!AB88</f>
        <v>東京世田谷区立用賀</v>
      </c>
      <c r="Q5">
        <f>'自由入力'!AC88</f>
        <v>152</v>
      </c>
      <c r="R5" t="str">
        <f>'自由入力'!AD88</f>
        <v>青柳　有香</v>
      </c>
      <c r="S5" s="135">
        <f>'自由入力'!AJ88</f>
        <v>13.8</v>
      </c>
      <c r="T5">
        <v>1</v>
      </c>
      <c r="V5">
        <f t="shared" si="3"/>
        <v>3</v>
      </c>
      <c r="W5" t="str">
        <f>'自由入力'!AB26</f>
        <v>東京板橋区立高島第二</v>
      </c>
      <c r="X5">
        <f>'自由入力'!AC26</f>
        <v>55</v>
      </c>
      <c r="Y5" t="str">
        <f>'自由入力'!AD26</f>
        <v>石倉　あづみ</v>
      </c>
      <c r="Z5" s="135">
        <f>'自由入力'!AL26</f>
        <v>14.1</v>
      </c>
      <c r="AA5">
        <v>1</v>
      </c>
    </row>
    <row r="6" spans="1:27" ht="13.5">
      <c r="A6">
        <f t="shared" si="0"/>
        <v>4</v>
      </c>
      <c r="B6" t="str">
        <f>'自由入力'!AB126</f>
        <v>千葉
船橋市立高根台</v>
      </c>
      <c r="C6">
        <f>'自由入力'!AC126</f>
        <v>171</v>
      </c>
      <c r="D6" t="str">
        <f>'自由入力'!AD126</f>
        <v>坂本　実優</v>
      </c>
      <c r="E6" s="135">
        <f>'自由入力'!AF126</f>
        <v>13.9</v>
      </c>
      <c r="F6">
        <v>1</v>
      </c>
      <c r="H6">
        <f t="shared" si="1"/>
        <v>3</v>
      </c>
      <c r="I6" t="str">
        <f>'自由入力'!AB129</f>
        <v>神奈川
大磯町立大磯</v>
      </c>
      <c r="J6">
        <f>'自由入力'!AC129</f>
        <v>131</v>
      </c>
      <c r="K6" t="str">
        <f>'自由入力'!AD129</f>
        <v>河崎　真理菜</v>
      </c>
      <c r="L6" s="136">
        <f>'自由入力'!AH129</f>
        <v>14.1</v>
      </c>
      <c r="M6">
        <v>1</v>
      </c>
      <c r="O6">
        <f t="shared" si="2"/>
        <v>4</v>
      </c>
      <c r="P6" t="str">
        <f>'自由入力'!AB112</f>
        <v>埼玉戸田市立新曽</v>
      </c>
      <c r="Q6">
        <f>'自由入力'!AC112</f>
        <v>22</v>
      </c>
      <c r="R6" t="str">
        <f>'自由入力'!AD112</f>
        <v>村山　由依</v>
      </c>
      <c r="S6" s="135">
        <f>'自由入力'!AJ112</f>
        <v>13.75</v>
      </c>
      <c r="T6">
        <v>1</v>
      </c>
      <c r="V6">
        <f t="shared" si="3"/>
        <v>4</v>
      </c>
      <c r="W6" t="str">
        <f>'自由入力'!AB126</f>
        <v>千葉
船橋市立高根台</v>
      </c>
      <c r="X6">
        <f>'自由入力'!AC126</f>
        <v>171</v>
      </c>
      <c r="Y6" t="str">
        <f>'自由入力'!AD126</f>
        <v>坂本　実優</v>
      </c>
      <c r="Z6" s="135">
        <f>'自由入力'!AL126</f>
        <v>13.95</v>
      </c>
      <c r="AA6">
        <v>1</v>
      </c>
    </row>
    <row r="7" spans="1:27" ht="13.5">
      <c r="A7">
        <f t="shared" si="0"/>
        <v>5</v>
      </c>
      <c r="B7" t="str">
        <f>'自由入力'!AB69</f>
        <v>東京練馬区立大泉学園</v>
      </c>
      <c r="C7">
        <f>'自由入力'!AC69</f>
        <v>153</v>
      </c>
      <c r="D7" t="str">
        <f>'自由入力'!AD69</f>
        <v>平岩　優奈</v>
      </c>
      <c r="E7" s="135">
        <f>'自由入力'!AF69</f>
        <v>13.8</v>
      </c>
      <c r="F7">
        <v>1</v>
      </c>
      <c r="H7">
        <f t="shared" si="1"/>
        <v>5</v>
      </c>
      <c r="I7" t="str">
        <f>'自由入力'!AB81</f>
        <v>神奈川秦野市立南が丘</v>
      </c>
      <c r="J7">
        <f>'自由入力'!AC81</f>
        <v>132</v>
      </c>
      <c r="K7" t="str">
        <f>'自由入力'!AD81</f>
        <v>瀬尾　海夢</v>
      </c>
      <c r="L7" s="136">
        <f>'自由入力'!AH81</f>
        <v>13.65</v>
      </c>
      <c r="M7">
        <v>1</v>
      </c>
      <c r="O7">
        <f t="shared" si="2"/>
        <v>5</v>
      </c>
      <c r="P7" t="str">
        <f>'自由入力'!AB77</f>
        <v>東京藤村女子</v>
      </c>
      <c r="Q7">
        <f>'自由入力'!AC77</f>
        <v>52</v>
      </c>
      <c r="R7" t="str">
        <f>'自由入力'!AD77</f>
        <v>石曽根　里央</v>
      </c>
      <c r="S7" s="135">
        <f>'自由入力'!AJ77</f>
        <v>13.7</v>
      </c>
      <c r="T7">
        <v>1</v>
      </c>
      <c r="V7">
        <f t="shared" si="3"/>
        <v>5</v>
      </c>
      <c r="W7" t="str">
        <f>'自由入力'!AB109</f>
        <v>茨城かすみがうら市立下稲吉</v>
      </c>
      <c r="X7">
        <f>'自由入力'!AC109</f>
        <v>141</v>
      </c>
      <c r="Y7" t="str">
        <f>'自由入力'!AD109</f>
        <v>長野　友香</v>
      </c>
      <c r="Z7" s="135">
        <f>'自由入力'!AL109</f>
        <v>13.8</v>
      </c>
      <c r="AA7">
        <v>1</v>
      </c>
    </row>
    <row r="8" spans="1:27" ht="13.5">
      <c r="A8">
        <f t="shared" si="0"/>
        <v>6</v>
      </c>
      <c r="B8" t="str">
        <f>'自由入力'!AB106</f>
        <v>栃木宇都宮市立陽北</v>
      </c>
      <c r="C8">
        <f>'自由入力'!AC106</f>
        <v>161</v>
      </c>
      <c r="D8" t="str">
        <f>'自由入力'!AD106</f>
        <v>平津　彩野</v>
      </c>
      <c r="E8" s="135">
        <f>'自由入力'!AF106</f>
        <v>13.7</v>
      </c>
      <c r="F8">
        <v>1</v>
      </c>
      <c r="H8">
        <f t="shared" si="1"/>
        <v>6</v>
      </c>
      <c r="I8" t="str">
        <f>'自由入力'!AB34</f>
        <v>埼玉聖望学園</v>
      </c>
      <c r="J8">
        <f>'自由入力'!AC34</f>
        <v>28</v>
      </c>
      <c r="K8" t="str">
        <f>'自由入力'!AD34</f>
        <v>田中　　萠</v>
      </c>
      <c r="L8" s="136">
        <f>'自由入力'!AH34</f>
        <v>13.6</v>
      </c>
      <c r="M8">
        <v>1</v>
      </c>
      <c r="O8">
        <f t="shared" si="2"/>
        <v>6</v>
      </c>
      <c r="P8" t="str">
        <f>'自由入力'!AB129</f>
        <v>神奈川
大磯町立大磯</v>
      </c>
      <c r="Q8">
        <f>'自由入力'!AC129</f>
        <v>131</v>
      </c>
      <c r="R8" t="str">
        <f>'自由入力'!AD129</f>
        <v>河崎　真理菜</v>
      </c>
      <c r="S8" s="135">
        <f>'自由入力'!AJ129</f>
        <v>13.65</v>
      </c>
      <c r="T8">
        <v>1</v>
      </c>
      <c r="V8">
        <f t="shared" si="3"/>
        <v>5</v>
      </c>
      <c r="W8" t="str">
        <f>'自由入力'!AB114</f>
        <v>埼玉戸田市立新曽</v>
      </c>
      <c r="X8">
        <f>'自由入力'!AC114</f>
        <v>24</v>
      </c>
      <c r="Y8" t="str">
        <f>'自由入力'!AD114</f>
        <v>近藤　真優</v>
      </c>
      <c r="Z8" s="135">
        <f>'自由入力'!AL114</f>
        <v>13.8</v>
      </c>
      <c r="AA8">
        <v>1</v>
      </c>
    </row>
    <row r="9" spans="1:27" ht="13.5">
      <c r="A9">
        <f t="shared" si="0"/>
        <v>7</v>
      </c>
      <c r="B9" t="str">
        <f>'自由入力'!AB91</f>
        <v>茨城水戸市立第二</v>
      </c>
      <c r="C9">
        <f>'自由入力'!AC91</f>
        <v>41</v>
      </c>
      <c r="D9" t="str">
        <f>'自由入力'!AD91</f>
        <v>永里　杏澄</v>
      </c>
      <c r="E9" s="135">
        <f>'自由入力'!AF91</f>
        <v>13.6</v>
      </c>
      <c r="F9">
        <v>1</v>
      </c>
      <c r="H9">
        <f t="shared" si="1"/>
        <v>7</v>
      </c>
      <c r="I9" t="str">
        <f>'自由入力'!AB62</f>
        <v>群馬高崎市立大類</v>
      </c>
      <c r="J9">
        <f>'自由入力'!AC62</f>
        <v>113</v>
      </c>
      <c r="K9" t="str">
        <f>'自由入力'!AD62</f>
        <v>田口　　希</v>
      </c>
      <c r="L9" s="136">
        <f>'自由入力'!AH62</f>
        <v>13.1</v>
      </c>
      <c r="M9">
        <v>1</v>
      </c>
      <c r="O9">
        <f t="shared" si="2"/>
        <v>7</v>
      </c>
      <c r="P9" t="str">
        <f>'自由入力'!AB128</f>
        <v>埼玉さいたま市立東浦和</v>
      </c>
      <c r="Q9">
        <f>'自由入力'!AC128</f>
        <v>121</v>
      </c>
      <c r="R9" t="str">
        <f>'自由入力'!AD128</f>
        <v>矢田部　清花</v>
      </c>
      <c r="S9" s="135">
        <f>'自由入力'!AJ128</f>
        <v>13.5</v>
      </c>
      <c r="T9">
        <v>1</v>
      </c>
      <c r="V9">
        <f t="shared" si="3"/>
        <v>7</v>
      </c>
      <c r="W9" t="str">
        <f>'自由入力'!AB111</f>
        <v>埼玉戸田市立新曽</v>
      </c>
      <c r="X9">
        <f>'自由入力'!AC111</f>
        <v>21</v>
      </c>
      <c r="Y9" t="str">
        <f>'自由入力'!AD111</f>
        <v>宮内　玲奈</v>
      </c>
      <c r="Z9" s="135">
        <f>'自由入力'!AL111</f>
        <v>13.7</v>
      </c>
      <c r="AA9">
        <v>1</v>
      </c>
    </row>
    <row r="10" spans="1:27" ht="13.5">
      <c r="A10">
        <f t="shared" si="0"/>
        <v>8</v>
      </c>
      <c r="B10" t="str">
        <f>'自由入力'!AB87</f>
        <v>千葉佐倉市立西志津</v>
      </c>
      <c r="C10">
        <f>'自由入力'!AC87</f>
        <v>172</v>
      </c>
      <c r="D10" t="str">
        <f>'自由入力'!AD87</f>
        <v>原島　瑛里</v>
      </c>
      <c r="E10" s="135">
        <f>'自由入力'!AF87</f>
        <v>13.5</v>
      </c>
      <c r="F10">
        <v>1</v>
      </c>
      <c r="H10">
        <f t="shared" si="1"/>
        <v>8</v>
      </c>
      <c r="I10" t="str">
        <f>'自由入力'!AB126</f>
        <v>千葉
船橋市立高根台</v>
      </c>
      <c r="J10">
        <f>'自由入力'!AC126</f>
        <v>171</v>
      </c>
      <c r="K10" t="str">
        <f>'自由入力'!AD126</f>
        <v>坂本　実優</v>
      </c>
      <c r="L10" s="136">
        <f>'自由入力'!AH126</f>
        <v>13.05</v>
      </c>
      <c r="M10">
        <v>1</v>
      </c>
      <c r="O10">
        <f t="shared" si="2"/>
        <v>8</v>
      </c>
      <c r="P10" t="str">
        <f>'自由入力'!AB69</f>
        <v>東京練馬区立大泉学園</v>
      </c>
      <c r="Q10">
        <f>'自由入力'!AC69</f>
        <v>153</v>
      </c>
      <c r="R10" t="str">
        <f>'自由入力'!AD69</f>
        <v>平岩　優奈</v>
      </c>
      <c r="S10" s="135">
        <f>'自由入力'!AJ69</f>
        <v>13.45</v>
      </c>
      <c r="T10">
        <v>1</v>
      </c>
      <c r="V10">
        <f t="shared" si="3"/>
        <v>8</v>
      </c>
      <c r="W10" t="str">
        <f>'自由入力'!AB57</f>
        <v>神奈川横浜市立松本</v>
      </c>
      <c r="X10">
        <f>'自由入力'!AC57</f>
        <v>36</v>
      </c>
      <c r="Y10" t="str">
        <f>'自由入力'!AD57</f>
        <v>杉田　しずか</v>
      </c>
      <c r="Z10" s="135">
        <f>'自由入力'!AL57</f>
        <v>13.55</v>
      </c>
      <c r="AA10">
        <v>1</v>
      </c>
    </row>
    <row r="11" spans="1:27" ht="13.5">
      <c r="A11">
        <f t="shared" si="0"/>
        <v>9</v>
      </c>
      <c r="B11" t="str">
        <f>'自由入力'!AB26</f>
        <v>東京板橋区立高島第二</v>
      </c>
      <c r="C11">
        <f>'自由入力'!AC26</f>
        <v>55</v>
      </c>
      <c r="D11" t="str">
        <f>'自由入力'!AD26</f>
        <v>石倉　あづみ</v>
      </c>
      <c r="E11" s="135">
        <f>'自由入力'!AF26</f>
        <v>13.4</v>
      </c>
      <c r="F11">
        <v>1</v>
      </c>
      <c r="H11">
        <f t="shared" si="1"/>
        <v>9</v>
      </c>
      <c r="I11" t="str">
        <f>'自由入力'!AB106</f>
        <v>栃木宇都宮市立陽北</v>
      </c>
      <c r="J11">
        <f>'自由入力'!AC106</f>
        <v>161</v>
      </c>
      <c r="K11" t="str">
        <f>'自由入力'!AD106</f>
        <v>平津　彩野</v>
      </c>
      <c r="L11" s="136">
        <f>'自由入力'!AH106</f>
        <v>13</v>
      </c>
      <c r="M11">
        <v>1</v>
      </c>
      <c r="O11">
        <f t="shared" si="2"/>
        <v>8</v>
      </c>
      <c r="P11" t="str">
        <f>'自由入力'!AB96</f>
        <v>千葉昭和学院</v>
      </c>
      <c r="Q11">
        <f>'自由入力'!AC96</f>
        <v>71</v>
      </c>
      <c r="R11" t="str">
        <f>'自由入力'!AD96</f>
        <v>荒木　七彩</v>
      </c>
      <c r="S11" s="135">
        <f>'自由入力'!AJ96</f>
        <v>13.45</v>
      </c>
      <c r="T11">
        <v>1</v>
      </c>
      <c r="V11">
        <f t="shared" si="3"/>
        <v>9</v>
      </c>
      <c r="W11" t="str">
        <f>'自由入力'!AB129</f>
        <v>神奈川
大磯町立大磯</v>
      </c>
      <c r="X11">
        <f>'自由入力'!AC129</f>
        <v>131</v>
      </c>
      <c r="Y11" t="str">
        <f>'自由入力'!AD129</f>
        <v>河崎　真理菜</v>
      </c>
      <c r="Z11" s="135">
        <f>'自由入力'!AL129</f>
        <v>13.5</v>
      </c>
      <c r="AA11">
        <v>1</v>
      </c>
    </row>
    <row r="12" spans="1:27" ht="13.5">
      <c r="A12">
        <f t="shared" si="0"/>
        <v>9</v>
      </c>
      <c r="B12" t="str">
        <f>'自由入力'!AB94</f>
        <v>茨城水戸市立第二</v>
      </c>
      <c r="C12">
        <f>'自由入力'!AC94</f>
        <v>44</v>
      </c>
      <c r="D12" t="str">
        <f>'自由入力'!AD94</f>
        <v>木藤　美莉</v>
      </c>
      <c r="E12" s="135">
        <f>'自由入力'!AF94</f>
        <v>13.4</v>
      </c>
      <c r="F12">
        <v>1</v>
      </c>
      <c r="H12">
        <f t="shared" si="1"/>
        <v>10</v>
      </c>
      <c r="I12" t="str">
        <f>'自由入力'!AB77</f>
        <v>東京藤村女子</v>
      </c>
      <c r="J12">
        <f>'自由入力'!AC77</f>
        <v>52</v>
      </c>
      <c r="K12" t="str">
        <f>'自由入力'!AD77</f>
        <v>石曽根　里央</v>
      </c>
      <c r="L12" s="136">
        <f>'自由入力'!AH77</f>
        <v>12.95</v>
      </c>
      <c r="M12">
        <v>1</v>
      </c>
      <c r="O12">
        <f t="shared" si="2"/>
        <v>10</v>
      </c>
      <c r="P12" t="str">
        <f>'自由入力'!AB19</f>
        <v>山梨山梨市立山梨南</v>
      </c>
      <c r="Q12">
        <f>'自由入力'!AC19</f>
        <v>8</v>
      </c>
      <c r="R12" t="str">
        <f>'自由入力'!AD19</f>
        <v>三森　梨央</v>
      </c>
      <c r="S12" s="135">
        <f>'自由入力'!AJ19</f>
        <v>13.4</v>
      </c>
      <c r="T12">
        <v>1</v>
      </c>
      <c r="V12">
        <f t="shared" si="3"/>
        <v>10</v>
      </c>
      <c r="W12" t="str">
        <f>'自由入力'!AB78</f>
        <v>東京藤村女子</v>
      </c>
      <c r="X12">
        <f>'自由入力'!AC78</f>
        <v>53</v>
      </c>
      <c r="Y12" t="str">
        <f>'自由入力'!AD78</f>
        <v>遠藤　明日香</v>
      </c>
      <c r="Z12" s="135">
        <f>'自由入力'!AL78</f>
        <v>13.45</v>
      </c>
      <c r="AA12">
        <v>1</v>
      </c>
    </row>
    <row r="13" spans="1:27" ht="13.5">
      <c r="A13">
        <f t="shared" si="0"/>
        <v>11</v>
      </c>
      <c r="B13" t="str">
        <f>'自由入力'!AB88</f>
        <v>東京世田谷区立用賀</v>
      </c>
      <c r="C13">
        <f>'自由入力'!AC88</f>
        <v>152</v>
      </c>
      <c r="D13" t="str">
        <f>'自由入力'!AD88</f>
        <v>青柳　有香</v>
      </c>
      <c r="E13" s="135">
        <f>'自由入力'!AF88</f>
        <v>13.35</v>
      </c>
      <c r="F13">
        <v>1</v>
      </c>
      <c r="H13">
        <f t="shared" si="1"/>
        <v>11</v>
      </c>
      <c r="I13" t="str">
        <f>'自由入力'!AB109</f>
        <v>茨城かすみがうら市立下稲吉</v>
      </c>
      <c r="J13">
        <f>'自由入力'!AC109</f>
        <v>141</v>
      </c>
      <c r="K13" t="str">
        <f>'自由入力'!AD109</f>
        <v>長野　友香</v>
      </c>
      <c r="L13" s="136">
        <f>'自由入力'!AH109</f>
        <v>12.7</v>
      </c>
      <c r="M13">
        <v>1</v>
      </c>
      <c r="O13">
        <f t="shared" si="2"/>
        <v>10</v>
      </c>
      <c r="P13" t="str">
        <f>'自由入力'!AB127</f>
        <v>東京町田市立南</v>
      </c>
      <c r="Q13">
        <f>'自由入力'!AC127</f>
        <v>151</v>
      </c>
      <c r="R13" t="str">
        <f>'自由入力'!AD127</f>
        <v>内山　由綺</v>
      </c>
      <c r="S13" s="135">
        <f>'自由入力'!AJ127</f>
        <v>13.4</v>
      </c>
      <c r="T13">
        <v>1</v>
      </c>
      <c r="V13">
        <f t="shared" si="3"/>
        <v>10</v>
      </c>
      <c r="W13" t="str">
        <f>'自由入力'!AB88</f>
        <v>東京世田谷区立用賀</v>
      </c>
      <c r="X13">
        <f>'自由入力'!AC88</f>
        <v>152</v>
      </c>
      <c r="Y13" t="str">
        <f>'自由入力'!AD88</f>
        <v>青柳　有香</v>
      </c>
      <c r="Z13" s="135">
        <f>'自由入力'!AL88</f>
        <v>13.45</v>
      </c>
      <c r="AA13">
        <v>1</v>
      </c>
    </row>
    <row r="14" spans="1:27" ht="13.5">
      <c r="A14">
        <f t="shared" si="0"/>
        <v>12</v>
      </c>
      <c r="B14" t="str">
        <f>'自由入力'!AB33</f>
        <v>埼玉聖望学園</v>
      </c>
      <c r="C14">
        <f>'自由入力'!AC33</f>
        <v>27</v>
      </c>
      <c r="D14" t="str">
        <f>'自由入力'!AD33</f>
        <v>大附　　遥</v>
      </c>
      <c r="E14" s="135">
        <f>'自由入力'!AF33</f>
        <v>13.2</v>
      </c>
      <c r="F14">
        <v>1</v>
      </c>
      <c r="H14">
        <f t="shared" si="1"/>
        <v>11</v>
      </c>
      <c r="I14" t="str">
        <f>'自由入力'!AB128</f>
        <v>埼玉さいたま市立東浦和</v>
      </c>
      <c r="J14">
        <f>'自由入力'!AC128</f>
        <v>121</v>
      </c>
      <c r="K14" t="str">
        <f>'自由入力'!AD128</f>
        <v>矢田部　清花</v>
      </c>
      <c r="L14" s="136">
        <f>'自由入力'!AH128</f>
        <v>12.7</v>
      </c>
      <c r="M14">
        <v>1</v>
      </c>
      <c r="O14">
        <f t="shared" si="2"/>
        <v>12</v>
      </c>
      <c r="P14" t="str">
        <f>'自由入力'!AB22</f>
        <v>神奈川聖ヨゼフ学園</v>
      </c>
      <c r="Q14">
        <f>'自由入力'!AC22</f>
        <v>134</v>
      </c>
      <c r="R14" t="str">
        <f>'自由入力'!AD22</f>
        <v>猪爪　あや</v>
      </c>
      <c r="S14" s="135">
        <f>'自由入力'!AJ22</f>
        <v>13.3</v>
      </c>
      <c r="T14">
        <v>1</v>
      </c>
      <c r="V14">
        <f t="shared" si="3"/>
        <v>12</v>
      </c>
      <c r="W14" t="str">
        <f>'自由入力'!AB76</f>
        <v>東京藤村女子</v>
      </c>
      <c r="X14">
        <f>'自由入力'!AC76</f>
        <v>51</v>
      </c>
      <c r="Y14" t="str">
        <f>'自由入力'!AD76</f>
        <v>水永　菜月</v>
      </c>
      <c r="Z14" s="135">
        <f>'自由入力'!AL76</f>
        <v>13.35</v>
      </c>
      <c r="AA14">
        <v>1</v>
      </c>
    </row>
    <row r="15" spans="1:27" ht="13.5">
      <c r="A15">
        <f t="shared" si="0"/>
        <v>12</v>
      </c>
      <c r="B15" t="str">
        <f>'自由入力'!AB111</f>
        <v>埼玉戸田市立新曽</v>
      </c>
      <c r="C15">
        <f>'自由入力'!AC111</f>
        <v>21</v>
      </c>
      <c r="D15" t="str">
        <f>'自由入力'!AD111</f>
        <v>宮内　玲奈</v>
      </c>
      <c r="E15" s="135">
        <f>'自由入力'!AF111</f>
        <v>13.2</v>
      </c>
      <c r="F15">
        <v>1</v>
      </c>
      <c r="H15">
        <f t="shared" si="1"/>
        <v>13</v>
      </c>
      <c r="I15" t="str">
        <f>'自由入力'!AB19</f>
        <v>山梨山梨市立山梨南</v>
      </c>
      <c r="J15">
        <f>'自由入力'!AC19</f>
        <v>8</v>
      </c>
      <c r="K15" t="str">
        <f>'自由入力'!AD19</f>
        <v>三森　梨央</v>
      </c>
      <c r="L15" s="136">
        <f>'自由入力'!AH19</f>
        <v>12.55</v>
      </c>
      <c r="M15">
        <v>1</v>
      </c>
      <c r="O15">
        <f t="shared" si="2"/>
        <v>13</v>
      </c>
      <c r="P15" t="str">
        <f>'自由入力'!AB23</f>
        <v>東京武蔵野東</v>
      </c>
      <c r="Q15">
        <f>'自由入力'!AC23</f>
        <v>154</v>
      </c>
      <c r="R15" t="str">
        <f>'自由入力'!AD23</f>
        <v>木村　仁美</v>
      </c>
      <c r="S15" s="135">
        <f>'自由入力'!AJ23</f>
        <v>13.25</v>
      </c>
      <c r="T15">
        <v>1</v>
      </c>
      <c r="V15">
        <f t="shared" si="3"/>
        <v>13</v>
      </c>
      <c r="W15" t="str">
        <f>'自由入力'!AB34</f>
        <v>埼玉聖望学園</v>
      </c>
      <c r="X15">
        <f>'自由入力'!AC34</f>
        <v>28</v>
      </c>
      <c r="Y15" t="str">
        <f>'自由入力'!AD34</f>
        <v>田中　　萠</v>
      </c>
      <c r="Z15" s="135">
        <f>'自由入力'!AL34</f>
        <v>13.3</v>
      </c>
      <c r="AA15">
        <v>1</v>
      </c>
    </row>
    <row r="16" spans="1:27" ht="13.5">
      <c r="A16">
        <f t="shared" si="0"/>
        <v>14</v>
      </c>
      <c r="B16" t="str">
        <f>'自由入力'!AB34</f>
        <v>埼玉聖望学園</v>
      </c>
      <c r="C16">
        <f>'自由入力'!AC34</f>
        <v>28</v>
      </c>
      <c r="D16" t="str">
        <f>'自由入力'!AD34</f>
        <v>田中　　萠</v>
      </c>
      <c r="E16" s="135">
        <f>'自由入力'!AF34</f>
        <v>13.05</v>
      </c>
      <c r="F16">
        <v>1</v>
      </c>
      <c r="H16">
        <f t="shared" si="1"/>
        <v>14</v>
      </c>
      <c r="I16" t="str">
        <f>'自由入力'!AB88</f>
        <v>東京世田谷区立用賀</v>
      </c>
      <c r="J16">
        <f>'自由入力'!AC88</f>
        <v>152</v>
      </c>
      <c r="K16" t="str">
        <f>'自由入力'!AD88</f>
        <v>青柳　有香</v>
      </c>
      <c r="L16" s="136">
        <f>'自由入力'!AH88</f>
        <v>12.45</v>
      </c>
      <c r="M16">
        <v>1</v>
      </c>
      <c r="O16">
        <f t="shared" si="2"/>
        <v>13</v>
      </c>
      <c r="P16" t="str">
        <f>'自由入力'!AB67</f>
        <v>神奈川横浜市立南</v>
      </c>
      <c r="Q16">
        <f>'自由入力'!AC67</f>
        <v>133</v>
      </c>
      <c r="R16" t="str">
        <f>'自由入力'!AD67</f>
        <v>狩野　郁子</v>
      </c>
      <c r="S16" s="135">
        <f>'自由入力'!AJ67</f>
        <v>13.25</v>
      </c>
      <c r="T16">
        <v>1</v>
      </c>
      <c r="V16">
        <f t="shared" si="3"/>
        <v>13</v>
      </c>
      <c r="W16" t="str">
        <f>'自由入力'!AB128</f>
        <v>埼玉さいたま市立東浦和</v>
      </c>
      <c r="X16">
        <f>'自由入力'!AC128</f>
        <v>121</v>
      </c>
      <c r="Y16" t="str">
        <f>'自由入力'!AD128</f>
        <v>矢田部　清花</v>
      </c>
      <c r="Z16" s="135">
        <f>'自由入力'!AL128</f>
        <v>13.3</v>
      </c>
      <c r="AA16">
        <v>1</v>
      </c>
    </row>
    <row r="17" spans="1:27" ht="13.5">
      <c r="A17">
        <f t="shared" si="0"/>
        <v>15</v>
      </c>
      <c r="B17" t="str">
        <f>'自由入力'!AB114</f>
        <v>埼玉戸田市立新曽</v>
      </c>
      <c r="C17">
        <f>'自由入力'!AC114</f>
        <v>24</v>
      </c>
      <c r="D17" t="str">
        <f>'自由入力'!AD114</f>
        <v>近藤　真優</v>
      </c>
      <c r="E17" s="135">
        <f>'自由入力'!AF114</f>
        <v>13</v>
      </c>
      <c r="F17">
        <v>1</v>
      </c>
      <c r="H17">
        <f t="shared" si="1"/>
        <v>15</v>
      </c>
      <c r="I17" t="str">
        <f>'自由入力'!AB67</f>
        <v>神奈川横浜市立南</v>
      </c>
      <c r="J17">
        <f>'自由入力'!AC67</f>
        <v>133</v>
      </c>
      <c r="K17" t="str">
        <f>'自由入力'!AD67</f>
        <v>狩野　郁子</v>
      </c>
      <c r="L17" s="136">
        <f>'自由入力'!AH67</f>
        <v>12.4</v>
      </c>
      <c r="M17">
        <v>1</v>
      </c>
      <c r="O17">
        <f t="shared" si="2"/>
        <v>15</v>
      </c>
      <c r="P17" t="str">
        <f>'自由入力'!AB29</f>
        <v>東京板橋区立高島第二</v>
      </c>
      <c r="Q17">
        <f>'自由入力'!AC29</f>
        <v>58</v>
      </c>
      <c r="R17" t="str">
        <f>'自由入力'!AD29</f>
        <v>夏加　空</v>
      </c>
      <c r="S17" s="135">
        <f>'自由入力'!AJ29</f>
        <v>13.15</v>
      </c>
      <c r="T17">
        <v>1</v>
      </c>
      <c r="V17">
        <f t="shared" si="3"/>
        <v>15</v>
      </c>
      <c r="W17" t="str">
        <f>'自由入力'!AB106</f>
        <v>栃木宇都宮市立陽北</v>
      </c>
      <c r="X17">
        <f>'自由入力'!AC106</f>
        <v>161</v>
      </c>
      <c r="Y17" t="str">
        <f>'自由入力'!AD106</f>
        <v>平津　彩野</v>
      </c>
      <c r="Z17" s="135">
        <f>'自由入力'!AL106</f>
        <v>13.25</v>
      </c>
      <c r="AA17">
        <v>1</v>
      </c>
    </row>
    <row r="18" spans="1:27" ht="13.5">
      <c r="A18">
        <f t="shared" si="0"/>
        <v>16</v>
      </c>
      <c r="B18" t="str">
        <f>'自由入力'!AB44</f>
        <v>茨城潮来市立潮来第一</v>
      </c>
      <c r="C18">
        <f>'自由入力'!AC44</f>
        <v>144</v>
      </c>
      <c r="D18" t="str">
        <f>'自由入力'!AD44</f>
        <v>越川　むつみ</v>
      </c>
      <c r="E18" s="135">
        <f>'自由入力'!AF44</f>
        <v>12.9</v>
      </c>
      <c r="F18">
        <v>1</v>
      </c>
      <c r="H18">
        <f t="shared" si="1"/>
        <v>16</v>
      </c>
      <c r="I18" t="str">
        <f>'自由入力'!AB63</f>
        <v>千葉八千代市立村上東</v>
      </c>
      <c r="J18">
        <f>'自由入力'!AC63</f>
        <v>173</v>
      </c>
      <c r="K18" t="str">
        <f>'自由入力'!AD63</f>
        <v>野々村　璃</v>
      </c>
      <c r="L18" s="136">
        <f>'自由入力'!AH63</f>
        <v>12.25</v>
      </c>
      <c r="M18">
        <v>1</v>
      </c>
      <c r="O18">
        <f t="shared" si="2"/>
        <v>16</v>
      </c>
      <c r="P18" t="str">
        <f>'自由入力'!AB111</f>
        <v>埼玉戸田市立新曽</v>
      </c>
      <c r="Q18">
        <f>'自由入力'!AC111</f>
        <v>21</v>
      </c>
      <c r="R18" t="str">
        <f>'自由入力'!AD111</f>
        <v>宮内　玲奈</v>
      </c>
      <c r="S18" s="135">
        <f>'自由入力'!AJ111</f>
        <v>13.1</v>
      </c>
      <c r="T18">
        <v>1</v>
      </c>
      <c r="V18">
        <f t="shared" si="3"/>
        <v>16</v>
      </c>
      <c r="W18" t="str">
        <f>'自由入力'!AB33</f>
        <v>埼玉聖望学園</v>
      </c>
      <c r="X18">
        <f>'自由入力'!AC33</f>
        <v>27</v>
      </c>
      <c r="Y18" t="str">
        <f>'自由入力'!AD33</f>
        <v>大附　　遥</v>
      </c>
      <c r="Z18" s="135">
        <f>'自由入力'!AL33</f>
        <v>13.15</v>
      </c>
      <c r="AA18">
        <v>1</v>
      </c>
    </row>
    <row r="19" spans="1:27" ht="13.5">
      <c r="A19">
        <f t="shared" si="0"/>
        <v>16</v>
      </c>
      <c r="B19" t="str">
        <f>'自由入力'!AB77</f>
        <v>東京藤村女子</v>
      </c>
      <c r="C19">
        <f>'自由入力'!AC77</f>
        <v>52</v>
      </c>
      <c r="D19" t="str">
        <f>'自由入力'!AD77</f>
        <v>石曽根　里央</v>
      </c>
      <c r="E19" s="135">
        <f>'自由入力'!AF77</f>
        <v>12.9</v>
      </c>
      <c r="F19">
        <v>1</v>
      </c>
      <c r="H19">
        <f t="shared" si="1"/>
        <v>16</v>
      </c>
      <c r="I19" t="str">
        <f>'自由入力'!AB107</f>
        <v>山梨甲府市立北東</v>
      </c>
      <c r="J19">
        <f>'自由入力'!AC107</f>
        <v>101</v>
      </c>
      <c r="K19" t="str">
        <f>'自由入力'!AD107</f>
        <v>中島　　梓</v>
      </c>
      <c r="L19" s="136">
        <f>'自由入力'!AH107</f>
        <v>12.25</v>
      </c>
      <c r="M19">
        <v>1</v>
      </c>
      <c r="O19">
        <f t="shared" si="2"/>
        <v>17</v>
      </c>
      <c r="P19" t="str">
        <f>'自由入力'!AB44</f>
        <v>茨城潮来市立潮来第一</v>
      </c>
      <c r="Q19">
        <f>'自由入力'!AC44</f>
        <v>144</v>
      </c>
      <c r="R19" t="str">
        <f>'自由入力'!AD44</f>
        <v>越川　むつみ</v>
      </c>
      <c r="S19" s="135">
        <f>'自由入力'!AJ44</f>
        <v>13</v>
      </c>
      <c r="T19">
        <v>1</v>
      </c>
      <c r="V19">
        <f t="shared" si="3"/>
        <v>16</v>
      </c>
      <c r="W19" t="str">
        <f>'自由入力'!AB63</f>
        <v>千葉八千代市立村上東</v>
      </c>
      <c r="X19">
        <f>'自由入力'!AC63</f>
        <v>173</v>
      </c>
      <c r="Y19" t="str">
        <f>'自由入力'!AD63</f>
        <v>野々村　璃</v>
      </c>
      <c r="Z19" s="135">
        <f>'自由入力'!AL63</f>
        <v>13.15</v>
      </c>
      <c r="AA19">
        <v>1</v>
      </c>
    </row>
    <row r="20" spans="1:27" ht="13.5">
      <c r="A20">
        <f t="shared" si="0"/>
        <v>18</v>
      </c>
      <c r="B20" t="str">
        <f>'自由入力'!AB19</f>
        <v>山梨山梨市立山梨南</v>
      </c>
      <c r="C20">
        <f>'自由入力'!AC19</f>
        <v>8</v>
      </c>
      <c r="D20" t="str">
        <f>'自由入力'!AD19</f>
        <v>三森　梨央</v>
      </c>
      <c r="E20" s="135">
        <f>'自由入力'!AF19</f>
        <v>12.85</v>
      </c>
      <c r="F20">
        <v>1</v>
      </c>
      <c r="H20">
        <f t="shared" si="1"/>
        <v>18</v>
      </c>
      <c r="I20" t="str">
        <f>'自由入力'!AB22</f>
        <v>神奈川聖ヨゼフ学園</v>
      </c>
      <c r="J20">
        <f>'自由入力'!AC22</f>
        <v>134</v>
      </c>
      <c r="K20" t="str">
        <f>'自由入力'!AD22</f>
        <v>猪爪　あや</v>
      </c>
      <c r="L20" s="136">
        <f>'自由入力'!AH22</f>
        <v>12.2</v>
      </c>
      <c r="M20">
        <v>1</v>
      </c>
      <c r="O20">
        <f t="shared" si="2"/>
        <v>18</v>
      </c>
      <c r="P20" t="str">
        <f>'自由入力'!AB33</f>
        <v>埼玉聖望学園</v>
      </c>
      <c r="Q20">
        <f>'自由入力'!AC33</f>
        <v>27</v>
      </c>
      <c r="R20" t="str">
        <f>'自由入力'!AD33</f>
        <v>大附　　遥</v>
      </c>
      <c r="S20" s="135">
        <f>'自由入力'!AJ33</f>
        <v>12.95</v>
      </c>
      <c r="T20">
        <v>1</v>
      </c>
      <c r="V20">
        <f t="shared" si="3"/>
        <v>16</v>
      </c>
      <c r="W20" t="str">
        <f>'自由入力'!AB81</f>
        <v>神奈川秦野市立南が丘</v>
      </c>
      <c r="X20">
        <f>'自由入力'!AC81</f>
        <v>132</v>
      </c>
      <c r="Y20" t="str">
        <f>'自由入力'!AD81</f>
        <v>瀬尾　海夢</v>
      </c>
      <c r="Z20" s="135">
        <f>'自由入力'!AL81</f>
        <v>13.15</v>
      </c>
      <c r="AA20">
        <v>1</v>
      </c>
    </row>
    <row r="21" spans="1:27" ht="13.5">
      <c r="A21">
        <f t="shared" si="0"/>
        <v>18</v>
      </c>
      <c r="B21" t="str">
        <f>'自由入力'!AB102</f>
        <v>山梨甲府市立城南</v>
      </c>
      <c r="C21">
        <f>'自由入力'!AC102</f>
        <v>2</v>
      </c>
      <c r="D21" t="str">
        <f>'自由入力'!AD102</f>
        <v>新川　百音</v>
      </c>
      <c r="E21" s="135">
        <f>'自由入力'!AF102</f>
        <v>12.85</v>
      </c>
      <c r="F21">
        <v>1</v>
      </c>
      <c r="H21">
        <f t="shared" si="1"/>
        <v>18</v>
      </c>
      <c r="I21" t="str">
        <f>'自由入力'!AB87</f>
        <v>千葉佐倉市立西志津</v>
      </c>
      <c r="J21">
        <f>'自由入力'!AC87</f>
        <v>172</v>
      </c>
      <c r="K21" t="str">
        <f>'自由入力'!AD87</f>
        <v>原島　瑛里</v>
      </c>
      <c r="L21" s="136">
        <f>'自由入力'!AH87</f>
        <v>12.2</v>
      </c>
      <c r="M21">
        <v>1</v>
      </c>
      <c r="O21">
        <f t="shared" si="2"/>
        <v>18</v>
      </c>
      <c r="P21" t="str">
        <f>'自由入力'!AB87</f>
        <v>千葉佐倉市立西志津</v>
      </c>
      <c r="Q21">
        <f>'自由入力'!AC87</f>
        <v>172</v>
      </c>
      <c r="R21" t="str">
        <f>'自由入力'!AD87</f>
        <v>原島　瑛里</v>
      </c>
      <c r="S21" s="135">
        <f>'自由入力'!AJ87</f>
        <v>12.95</v>
      </c>
      <c r="T21">
        <v>1</v>
      </c>
      <c r="V21">
        <f t="shared" si="3"/>
        <v>19</v>
      </c>
      <c r="W21" t="str">
        <f>'自由入力'!AB77</f>
        <v>東京藤村女子</v>
      </c>
      <c r="X21">
        <f>'自由入力'!AC77</f>
        <v>52</v>
      </c>
      <c r="Y21" t="str">
        <f>'自由入力'!AD77</f>
        <v>石曽根　里央</v>
      </c>
      <c r="Z21" s="135">
        <f>'自由入力'!AL77</f>
        <v>13.1</v>
      </c>
      <c r="AA21">
        <v>1</v>
      </c>
    </row>
    <row r="22" spans="1:27" ht="13.5">
      <c r="A22">
        <f t="shared" si="0"/>
        <v>18</v>
      </c>
      <c r="B22" t="str">
        <f>'自由入力'!AB103</f>
        <v>山梨甲府市立城南</v>
      </c>
      <c r="C22">
        <f>'自由入力'!AC103</f>
        <v>3</v>
      </c>
      <c r="D22" t="str">
        <f>'自由入力'!AD103</f>
        <v>井上　里沙</v>
      </c>
      <c r="E22" s="135">
        <f>'自由入力'!AF103</f>
        <v>12.85</v>
      </c>
      <c r="F22">
        <v>1</v>
      </c>
      <c r="H22">
        <f t="shared" si="1"/>
        <v>20</v>
      </c>
      <c r="I22" t="str">
        <f>'自由入力'!AB69</f>
        <v>東京練馬区立大泉学園</v>
      </c>
      <c r="J22">
        <f>'自由入力'!AC69</f>
        <v>153</v>
      </c>
      <c r="K22" t="str">
        <f>'自由入力'!AD69</f>
        <v>平岩　優奈</v>
      </c>
      <c r="L22" s="136">
        <f>'自由入力'!AH69</f>
        <v>12.15</v>
      </c>
      <c r="M22">
        <v>1</v>
      </c>
      <c r="O22">
        <f t="shared" si="2"/>
        <v>20</v>
      </c>
      <c r="P22" t="str">
        <f>'自由入力'!AB41</f>
        <v>千葉佐倉市立臼井南</v>
      </c>
      <c r="Q22">
        <f>'自由入力'!AC41</f>
        <v>174</v>
      </c>
      <c r="R22" t="str">
        <f>'自由入力'!AD41</f>
        <v>道林　千咲希</v>
      </c>
      <c r="S22" s="135">
        <f>'自由入力'!AJ41</f>
        <v>12.8</v>
      </c>
      <c r="T22">
        <v>1</v>
      </c>
      <c r="V22">
        <f t="shared" si="3"/>
        <v>20</v>
      </c>
      <c r="W22" t="str">
        <f>'自由入力'!AB82</f>
        <v>群馬伊勢崎市立境北</v>
      </c>
      <c r="X22">
        <f>'自由入力'!AC82</f>
        <v>112</v>
      </c>
      <c r="Y22" t="str">
        <f>'自由入力'!AD82</f>
        <v>髙木　清楓</v>
      </c>
      <c r="Z22" s="135">
        <f>'自由入力'!AL82</f>
        <v>13</v>
      </c>
      <c r="AA22">
        <v>1</v>
      </c>
    </row>
    <row r="23" spans="1:27" ht="13.5">
      <c r="A23">
        <f t="shared" si="0"/>
        <v>21</v>
      </c>
      <c r="B23" t="str">
        <f>'自由入力'!AB128</f>
        <v>埼玉さいたま市立東浦和</v>
      </c>
      <c r="C23">
        <f>'自由入力'!AC128</f>
        <v>121</v>
      </c>
      <c r="D23" t="str">
        <f>'自由入力'!AD128</f>
        <v>矢田部　清花</v>
      </c>
      <c r="E23" s="135">
        <f>'自由入力'!AF128</f>
        <v>12.8</v>
      </c>
      <c r="F23">
        <v>1</v>
      </c>
      <c r="H23">
        <f t="shared" si="1"/>
        <v>21</v>
      </c>
      <c r="I23" t="str">
        <f>'自由入力'!AB33</f>
        <v>埼玉聖望学園</v>
      </c>
      <c r="J23">
        <f>'自由入力'!AC33</f>
        <v>27</v>
      </c>
      <c r="K23" t="str">
        <f>'自由入力'!AD33</f>
        <v>大附　　遥</v>
      </c>
      <c r="L23" s="136">
        <f>'自由入力'!AH33</f>
        <v>12</v>
      </c>
      <c r="M23">
        <v>1</v>
      </c>
      <c r="O23">
        <f t="shared" si="2"/>
        <v>20</v>
      </c>
      <c r="P23" t="str">
        <f>'自由入力'!AB97</f>
        <v>千葉昭和学院</v>
      </c>
      <c r="Q23">
        <f>'自由入力'!AC97</f>
        <v>72</v>
      </c>
      <c r="R23" t="str">
        <f>'自由入力'!AD97</f>
        <v>大久保　碧</v>
      </c>
      <c r="S23" s="135">
        <f>'自由入力'!AJ97</f>
        <v>12.8</v>
      </c>
      <c r="T23">
        <v>1</v>
      </c>
      <c r="V23">
        <f t="shared" si="3"/>
        <v>20</v>
      </c>
      <c r="W23" t="str">
        <f>'自由入力'!AB84</f>
        <v>埼玉飯能市立飯能第一</v>
      </c>
      <c r="X23">
        <f>'自由入力'!AC84</f>
        <v>122</v>
      </c>
      <c r="Y23" t="str">
        <f>'自由入力'!AD84</f>
        <v>小林　日和</v>
      </c>
      <c r="Z23" s="135">
        <f>'自由入力'!AL84</f>
        <v>13</v>
      </c>
      <c r="AA23">
        <v>1</v>
      </c>
    </row>
    <row r="24" spans="1:27" ht="13.5">
      <c r="A24">
        <f t="shared" si="0"/>
        <v>22</v>
      </c>
      <c r="B24" t="str">
        <f>'自由入力'!AB43</f>
        <v>山梨甲府市立北西</v>
      </c>
      <c r="C24">
        <f>'自由入力'!AC43</f>
        <v>104</v>
      </c>
      <c r="D24" t="str">
        <f>'自由入力'!AD43</f>
        <v>西山　莉央</v>
      </c>
      <c r="E24" s="135">
        <f>'自由入力'!AF43</f>
        <v>12.7</v>
      </c>
      <c r="F24">
        <v>1</v>
      </c>
      <c r="H24">
        <f t="shared" si="1"/>
        <v>22</v>
      </c>
      <c r="I24" t="str">
        <f>'自由入力'!AB41</f>
        <v>千葉佐倉市立臼井南</v>
      </c>
      <c r="J24">
        <f>'自由入力'!AC41</f>
        <v>174</v>
      </c>
      <c r="K24" t="str">
        <f>'自由入力'!AD41</f>
        <v>道林　千咲希</v>
      </c>
      <c r="L24" s="136">
        <f>'自由入力'!AH41</f>
        <v>11.95</v>
      </c>
      <c r="M24">
        <v>1</v>
      </c>
      <c r="O24">
        <f t="shared" si="2"/>
        <v>20</v>
      </c>
      <c r="P24" t="str">
        <f>'自由入力'!AB114</f>
        <v>埼玉戸田市立新曽</v>
      </c>
      <c r="Q24">
        <f>'自由入力'!AC114</f>
        <v>24</v>
      </c>
      <c r="R24" t="str">
        <f>'自由入力'!AD114</f>
        <v>近藤　真優</v>
      </c>
      <c r="S24" s="135">
        <f>'自由入力'!AJ114</f>
        <v>12.8</v>
      </c>
      <c r="T24">
        <v>1</v>
      </c>
      <c r="V24">
        <f t="shared" si="3"/>
        <v>20</v>
      </c>
      <c r="W24" t="str">
        <f>'自由入力'!AB91</f>
        <v>茨城水戸市立第二</v>
      </c>
      <c r="X24">
        <f>'自由入力'!AC91</f>
        <v>41</v>
      </c>
      <c r="Y24" t="str">
        <f>'自由入力'!AD91</f>
        <v>永里　杏澄</v>
      </c>
      <c r="Z24" s="135">
        <f>'自由入力'!AL91</f>
        <v>13</v>
      </c>
      <c r="AA24">
        <v>1</v>
      </c>
    </row>
    <row r="25" spans="1:27" ht="13.5">
      <c r="A25">
        <f t="shared" si="0"/>
        <v>22</v>
      </c>
      <c r="B25" t="str">
        <f>'自由入力'!AB64</f>
        <v>埼玉さいたま市立常盤</v>
      </c>
      <c r="C25">
        <f>'自由入力'!AC64</f>
        <v>123</v>
      </c>
      <c r="D25" t="str">
        <f>'自由入力'!AD64</f>
        <v>髙尾　亜佑美</v>
      </c>
      <c r="E25" s="135">
        <f>'自由入力'!AF64</f>
        <v>12.7</v>
      </c>
      <c r="F25">
        <v>1</v>
      </c>
      <c r="H25">
        <f t="shared" si="1"/>
        <v>22</v>
      </c>
      <c r="I25" t="str">
        <f>'自由入力'!AB113</f>
        <v>埼玉戸田市立新曽</v>
      </c>
      <c r="J25">
        <f>'自由入力'!AC113</f>
        <v>23</v>
      </c>
      <c r="K25" t="str">
        <f>'自由入力'!AD113</f>
        <v>佐藤　美里</v>
      </c>
      <c r="L25" s="136">
        <f>'自由入力'!AH113</f>
        <v>11.95</v>
      </c>
      <c r="M25">
        <v>1</v>
      </c>
      <c r="O25">
        <f t="shared" si="2"/>
        <v>23</v>
      </c>
      <c r="P25" t="str">
        <f>'自由入力'!AB24</f>
        <v>群馬藤岡市立西</v>
      </c>
      <c r="Q25">
        <f>'自由入力'!AC24</f>
        <v>114</v>
      </c>
      <c r="R25" t="str">
        <f>'自由入力'!AD24</f>
        <v>竹村　由実子</v>
      </c>
      <c r="S25" s="135">
        <f>'自由入力'!AJ24</f>
        <v>12.75</v>
      </c>
      <c r="T25">
        <v>1</v>
      </c>
      <c r="V25">
        <f t="shared" si="3"/>
        <v>23</v>
      </c>
      <c r="W25" t="str">
        <f>'自由入力'!AB64</f>
        <v>埼玉さいたま市立常盤</v>
      </c>
      <c r="X25">
        <f>'自由入力'!AC64</f>
        <v>123</v>
      </c>
      <c r="Y25" t="str">
        <f>'自由入力'!AD64</f>
        <v>髙尾　亜佑美</v>
      </c>
      <c r="Z25" s="135">
        <f>'自由入力'!AL64</f>
        <v>12.95</v>
      </c>
      <c r="AA25">
        <v>1</v>
      </c>
    </row>
    <row r="26" spans="1:27" ht="13.5">
      <c r="A26">
        <f t="shared" si="0"/>
        <v>22</v>
      </c>
      <c r="B26" t="str">
        <f>'自由入力'!AB71</f>
        <v>神奈川横浜市立寺尾</v>
      </c>
      <c r="C26">
        <f>'自由入力'!AC71</f>
        <v>31</v>
      </c>
      <c r="D26" t="str">
        <f>'自由入力'!AD71</f>
        <v>池田　菜月</v>
      </c>
      <c r="E26" s="135">
        <f>'自由入力'!AF71</f>
        <v>12.7</v>
      </c>
      <c r="F26">
        <v>1</v>
      </c>
      <c r="H26">
        <f t="shared" si="1"/>
        <v>24</v>
      </c>
      <c r="I26" t="str">
        <f>'自由入力'!AB72</f>
        <v>神奈川横浜市立寺尾</v>
      </c>
      <c r="J26">
        <f>'自由入力'!AC72</f>
        <v>32</v>
      </c>
      <c r="K26" t="str">
        <f>'自由入力'!AD72</f>
        <v>本郷　有純</v>
      </c>
      <c r="L26" s="136">
        <f>'自由入力'!AH72</f>
        <v>11.75</v>
      </c>
      <c r="M26">
        <v>1</v>
      </c>
      <c r="O26">
        <f t="shared" si="2"/>
        <v>24</v>
      </c>
      <c r="P26" t="str">
        <f>'自由入力'!AB82</f>
        <v>群馬伊勢崎市立境北</v>
      </c>
      <c r="Q26">
        <f>'自由入力'!AC82</f>
        <v>112</v>
      </c>
      <c r="R26" t="str">
        <f>'自由入力'!AD82</f>
        <v>髙木　清楓</v>
      </c>
      <c r="S26" s="135">
        <f>'自由入力'!AJ82</f>
        <v>12.7</v>
      </c>
      <c r="T26">
        <v>1</v>
      </c>
      <c r="V26">
        <f t="shared" si="3"/>
        <v>24</v>
      </c>
      <c r="W26" t="str">
        <f>'自由入力'!AB87</f>
        <v>千葉佐倉市立西志津</v>
      </c>
      <c r="X26">
        <f>'自由入力'!AC87</f>
        <v>172</v>
      </c>
      <c r="Y26" t="str">
        <f>'自由入力'!AD87</f>
        <v>原島　瑛里</v>
      </c>
      <c r="Z26" s="135">
        <f>'自由入力'!AL87</f>
        <v>12.9</v>
      </c>
      <c r="AA26">
        <v>1</v>
      </c>
    </row>
    <row r="27" spans="1:27" ht="13.5">
      <c r="A27">
        <f t="shared" si="0"/>
        <v>22</v>
      </c>
      <c r="B27" t="str">
        <f>'自由入力'!AB82</f>
        <v>群馬伊勢崎市立境北</v>
      </c>
      <c r="C27">
        <f>'自由入力'!AC82</f>
        <v>112</v>
      </c>
      <c r="D27" t="str">
        <f>'自由入力'!AD82</f>
        <v>髙木　清楓</v>
      </c>
      <c r="E27" s="135">
        <f>'自由入力'!AF82</f>
        <v>12.7</v>
      </c>
      <c r="F27">
        <v>1</v>
      </c>
      <c r="H27">
        <f t="shared" si="1"/>
        <v>25</v>
      </c>
      <c r="I27" t="str">
        <f>'自由入力'!AB64</f>
        <v>埼玉さいたま市立常盤</v>
      </c>
      <c r="J27">
        <f>'自由入力'!AC64</f>
        <v>123</v>
      </c>
      <c r="K27" t="str">
        <f>'自由入力'!AD64</f>
        <v>髙尾　亜佑美</v>
      </c>
      <c r="L27" s="136">
        <f>'自由入力'!AH64</f>
        <v>11.7</v>
      </c>
      <c r="M27">
        <v>1</v>
      </c>
      <c r="O27">
        <f t="shared" si="2"/>
        <v>25</v>
      </c>
      <c r="P27" t="str">
        <f>'自由入力'!AB17</f>
        <v>山梨山梨市立山梨南</v>
      </c>
      <c r="Q27">
        <f>'自由入力'!AC17</f>
        <v>6</v>
      </c>
      <c r="R27" t="str">
        <f>'自由入力'!AD17</f>
        <v>多田　聖郁佳</v>
      </c>
      <c r="S27" s="135">
        <f>'自由入力'!AJ17</f>
        <v>12.65</v>
      </c>
      <c r="T27">
        <v>1</v>
      </c>
      <c r="V27">
        <f t="shared" si="3"/>
        <v>25</v>
      </c>
      <c r="W27" t="str">
        <f>'自由入力'!AB23</f>
        <v>東京武蔵野東</v>
      </c>
      <c r="X27">
        <f>'自由入力'!AC23</f>
        <v>154</v>
      </c>
      <c r="Y27" t="str">
        <f>'自由入力'!AD23</f>
        <v>木村　仁美</v>
      </c>
      <c r="Z27" s="135">
        <f>'自由入力'!AL23</f>
        <v>12.8</v>
      </c>
      <c r="AA27">
        <v>1</v>
      </c>
    </row>
    <row r="28" spans="1:27" ht="13.5">
      <c r="A28">
        <f t="shared" si="0"/>
        <v>26</v>
      </c>
      <c r="B28" t="str">
        <f>'自由入力'!AB51</f>
        <v>群馬高崎市立佐野</v>
      </c>
      <c r="C28">
        <f>'自由入力'!AC51</f>
        <v>15</v>
      </c>
      <c r="D28" t="str">
        <f>'自由入力'!AD51</f>
        <v>善如寺　絵理</v>
      </c>
      <c r="E28" s="135">
        <f>'自由入力'!AF51</f>
        <v>12.65</v>
      </c>
      <c r="F28">
        <v>1</v>
      </c>
      <c r="H28">
        <f t="shared" si="1"/>
        <v>26</v>
      </c>
      <c r="I28" t="str">
        <f>'自由入力'!AB111</f>
        <v>埼玉戸田市立新曽</v>
      </c>
      <c r="J28">
        <f>'自由入力'!AC111</f>
        <v>21</v>
      </c>
      <c r="K28" t="str">
        <f>'自由入力'!AD111</f>
        <v>宮内　玲奈</v>
      </c>
      <c r="L28" s="136">
        <f>'自由入力'!AH111</f>
        <v>11.55</v>
      </c>
      <c r="M28">
        <v>1</v>
      </c>
      <c r="O28">
        <f t="shared" si="2"/>
        <v>26</v>
      </c>
      <c r="P28" t="str">
        <f>'自由入力'!AB64</f>
        <v>埼玉さいたま市立常盤</v>
      </c>
      <c r="Q28">
        <f>'自由入力'!AC64</f>
        <v>123</v>
      </c>
      <c r="R28" t="str">
        <f>'自由入力'!AD64</f>
        <v>髙尾　亜佑美</v>
      </c>
      <c r="S28" s="135">
        <f>'自由入力'!AJ64</f>
        <v>12.55</v>
      </c>
      <c r="T28">
        <v>1</v>
      </c>
      <c r="V28">
        <f t="shared" si="3"/>
        <v>25</v>
      </c>
      <c r="W28" t="str">
        <f>'自由入力'!AB112</f>
        <v>埼玉戸田市立新曽</v>
      </c>
      <c r="X28">
        <f>'自由入力'!AC112</f>
        <v>22</v>
      </c>
      <c r="Y28" t="str">
        <f>'自由入力'!AD112</f>
        <v>村山　由依</v>
      </c>
      <c r="Z28" s="135">
        <f>'自由入力'!AL112</f>
        <v>12.8</v>
      </c>
      <c r="AA28">
        <v>1</v>
      </c>
    </row>
    <row r="29" spans="1:27" ht="13.5">
      <c r="A29">
        <f t="shared" si="0"/>
        <v>26</v>
      </c>
      <c r="B29" t="str">
        <f>'自由入力'!AB81</f>
        <v>神奈川秦野市立南が丘</v>
      </c>
      <c r="C29">
        <f>'自由入力'!AC81</f>
        <v>132</v>
      </c>
      <c r="D29" t="str">
        <f>'自由入力'!AD81</f>
        <v>瀬尾　海夢</v>
      </c>
      <c r="E29" s="135">
        <f>'自由入力'!AF81</f>
        <v>12.65</v>
      </c>
      <c r="F29">
        <v>1</v>
      </c>
      <c r="H29">
        <f t="shared" si="1"/>
        <v>27</v>
      </c>
      <c r="I29" t="str">
        <f>'自由入力'!AB27</f>
        <v>東京板橋区立高島第二</v>
      </c>
      <c r="J29">
        <f>'自由入力'!AC27</f>
        <v>56</v>
      </c>
      <c r="K29" t="str">
        <f>'自由入力'!AD27</f>
        <v>佐藤　桃華</v>
      </c>
      <c r="L29" s="136">
        <f>'自由入力'!AH27</f>
        <v>11.5</v>
      </c>
      <c r="M29">
        <v>1</v>
      </c>
      <c r="O29">
        <f t="shared" si="2"/>
        <v>27</v>
      </c>
      <c r="P29" t="str">
        <f>'自由入力'!AB73</f>
        <v>神奈川横浜市立寺尾</v>
      </c>
      <c r="Q29">
        <f>'自由入力'!AC73</f>
        <v>33</v>
      </c>
      <c r="R29" t="str">
        <f>'自由入力'!AD73</f>
        <v>石渡　未来</v>
      </c>
      <c r="S29" s="135">
        <f>'自由入力'!AJ73</f>
        <v>12.45</v>
      </c>
      <c r="T29">
        <v>1</v>
      </c>
      <c r="V29">
        <f t="shared" si="3"/>
        <v>27</v>
      </c>
      <c r="W29" t="str">
        <f>'自由入力'!AB19</f>
        <v>山梨山梨市立山梨南</v>
      </c>
      <c r="X29">
        <f>'自由入力'!AC19</f>
        <v>8</v>
      </c>
      <c r="Y29" t="str">
        <f>'自由入力'!AD19</f>
        <v>三森　梨央</v>
      </c>
      <c r="Z29" s="135">
        <f>'自由入力'!AL19</f>
        <v>12.7</v>
      </c>
      <c r="AA29">
        <v>1</v>
      </c>
    </row>
    <row r="30" spans="1:27" ht="13.5">
      <c r="A30">
        <f t="shared" si="0"/>
        <v>26</v>
      </c>
      <c r="B30" t="str">
        <f>'自由入力'!AB108</f>
        <v>群馬甘楽町立第一</v>
      </c>
      <c r="C30">
        <f>'自由入力'!AC108</f>
        <v>111</v>
      </c>
      <c r="D30" t="str">
        <f>'自由入力'!AD108</f>
        <v>土谷　瑞穂</v>
      </c>
      <c r="E30" s="135">
        <f>'自由入力'!AF108</f>
        <v>12.65</v>
      </c>
      <c r="F30">
        <v>1</v>
      </c>
      <c r="H30">
        <f t="shared" si="1"/>
        <v>28</v>
      </c>
      <c r="I30" t="str">
        <f>'自由入力'!AB24</f>
        <v>群馬藤岡市立西</v>
      </c>
      <c r="J30">
        <f>'自由入力'!AC24</f>
        <v>114</v>
      </c>
      <c r="K30" t="str">
        <f>'自由入力'!AD24</f>
        <v>竹村　由実子</v>
      </c>
      <c r="L30" s="136">
        <f>'自由入力'!AH24</f>
        <v>11.35</v>
      </c>
      <c r="M30">
        <v>1</v>
      </c>
      <c r="O30">
        <f t="shared" si="2"/>
        <v>28</v>
      </c>
      <c r="P30" t="str">
        <f>'自由入力'!AB57</f>
        <v>神奈川横浜市立松本</v>
      </c>
      <c r="Q30">
        <f>'自由入力'!AC57</f>
        <v>36</v>
      </c>
      <c r="R30" t="str">
        <f>'自由入力'!AD57</f>
        <v>杉田　しずか</v>
      </c>
      <c r="S30" s="135">
        <f>'自由入力'!AJ57</f>
        <v>12.4</v>
      </c>
      <c r="T30">
        <v>1</v>
      </c>
      <c r="V30">
        <f t="shared" si="3"/>
        <v>28</v>
      </c>
      <c r="W30" t="str">
        <f>'自由入力'!AB93</f>
        <v>茨城水戸市立第二</v>
      </c>
      <c r="X30">
        <f>'自由入力'!AC93</f>
        <v>43</v>
      </c>
      <c r="Y30" t="str">
        <f>'自由入力'!AD93</f>
        <v>松原　　咲</v>
      </c>
      <c r="Z30" s="135">
        <f>'自由入力'!AL93</f>
        <v>12.6</v>
      </c>
      <c r="AA30">
        <v>1</v>
      </c>
    </row>
    <row r="31" spans="1:27" ht="13.5">
      <c r="A31">
        <f t="shared" si="0"/>
        <v>29</v>
      </c>
      <c r="B31" t="str">
        <f>'自由入力'!AB23</f>
        <v>東京武蔵野東</v>
      </c>
      <c r="C31">
        <f>'自由入力'!AC23</f>
        <v>154</v>
      </c>
      <c r="D31" t="str">
        <f>'自由入力'!AD23</f>
        <v>木村　仁美</v>
      </c>
      <c r="E31" s="135">
        <f>'自由入力'!AF23</f>
        <v>12.6</v>
      </c>
      <c r="F31">
        <v>1</v>
      </c>
      <c r="H31">
        <f t="shared" si="1"/>
        <v>28</v>
      </c>
      <c r="I31" t="str">
        <f>'自由入力'!AB57</f>
        <v>神奈川横浜市立松本</v>
      </c>
      <c r="J31">
        <f>'自由入力'!AC57</f>
        <v>36</v>
      </c>
      <c r="K31" t="str">
        <f>'自由入力'!AD57</f>
        <v>杉田　しずか</v>
      </c>
      <c r="L31" s="136">
        <f>'自由入力'!AH57</f>
        <v>11.35</v>
      </c>
      <c r="M31">
        <v>1</v>
      </c>
      <c r="O31">
        <f t="shared" si="2"/>
        <v>28</v>
      </c>
      <c r="P31" t="str">
        <f>'自由入力'!AB71</f>
        <v>神奈川横浜市立寺尾</v>
      </c>
      <c r="Q31">
        <f>'自由入力'!AC71</f>
        <v>31</v>
      </c>
      <c r="R31" t="str">
        <f>'自由入力'!AD71</f>
        <v>池田　菜月</v>
      </c>
      <c r="S31" s="135">
        <f>'自由入力'!AJ71</f>
        <v>12.4</v>
      </c>
      <c r="T31">
        <v>1</v>
      </c>
      <c r="V31">
        <f t="shared" si="3"/>
        <v>28</v>
      </c>
      <c r="W31" t="str">
        <f>'自由入力'!AB113</f>
        <v>埼玉戸田市立新曽</v>
      </c>
      <c r="X31">
        <f>'自由入力'!AC113</f>
        <v>23</v>
      </c>
      <c r="Y31" t="str">
        <f>'自由入力'!AD113</f>
        <v>佐藤　美里</v>
      </c>
      <c r="Z31" s="135">
        <f>'自由入力'!AL113</f>
        <v>12.6</v>
      </c>
      <c r="AA31">
        <v>1</v>
      </c>
    </row>
    <row r="32" spans="1:27" ht="13.5">
      <c r="A32">
        <f t="shared" si="0"/>
        <v>29</v>
      </c>
      <c r="B32" t="str">
        <f>'自由入力'!AB57</f>
        <v>神奈川横浜市立松本</v>
      </c>
      <c r="C32">
        <f>'自由入力'!AC57</f>
        <v>36</v>
      </c>
      <c r="D32" t="str">
        <f>'自由入力'!AD57</f>
        <v>杉田　しずか</v>
      </c>
      <c r="E32" s="135">
        <f>'自由入力'!AF57</f>
        <v>12.6</v>
      </c>
      <c r="F32">
        <v>1</v>
      </c>
      <c r="H32">
        <f t="shared" si="1"/>
        <v>30</v>
      </c>
      <c r="I32" t="str">
        <f>'自由入力'!AB68</f>
        <v>茨城つくば市立竹園東</v>
      </c>
      <c r="J32">
        <f>'自由入力'!AC68</f>
        <v>143</v>
      </c>
      <c r="K32" t="str">
        <f>'自由入力'!AD68</f>
        <v>小室　　響</v>
      </c>
      <c r="L32" s="136">
        <f>'自由入力'!AH68</f>
        <v>11.25</v>
      </c>
      <c r="M32">
        <v>1</v>
      </c>
      <c r="O32">
        <f t="shared" si="2"/>
        <v>28</v>
      </c>
      <c r="P32" t="str">
        <f>'自由入力'!AB84</f>
        <v>埼玉飯能市立飯能第一</v>
      </c>
      <c r="Q32">
        <f>'自由入力'!AC84</f>
        <v>122</v>
      </c>
      <c r="R32" t="str">
        <f>'自由入力'!AD84</f>
        <v>小林　日和</v>
      </c>
      <c r="S32" s="135">
        <f>'自由入力'!AJ84</f>
        <v>12.4</v>
      </c>
      <c r="T32">
        <v>1</v>
      </c>
      <c r="V32">
        <f t="shared" si="3"/>
        <v>30</v>
      </c>
      <c r="W32" t="str">
        <f>'自由入力'!AB21</f>
        <v>埼玉埼玉栄</v>
      </c>
      <c r="X32">
        <f>'自由入力'!AC21</f>
        <v>124</v>
      </c>
      <c r="Y32" t="str">
        <f>'自由入力'!AD21</f>
        <v>長井　彩佳</v>
      </c>
      <c r="Z32" s="135">
        <f>'自由入力'!AL21</f>
        <v>12.55</v>
      </c>
      <c r="AA32">
        <v>1</v>
      </c>
    </row>
    <row r="33" spans="1:27" ht="13.5">
      <c r="A33">
        <f t="shared" si="0"/>
        <v>29</v>
      </c>
      <c r="B33" t="str">
        <f>'自由入力'!AB67</f>
        <v>神奈川横浜市立南</v>
      </c>
      <c r="C33">
        <f>'自由入力'!AC67</f>
        <v>133</v>
      </c>
      <c r="D33" t="str">
        <f>'自由入力'!AD67</f>
        <v>狩野　郁子</v>
      </c>
      <c r="E33" s="135">
        <f>'自由入力'!AF67</f>
        <v>12.6</v>
      </c>
      <c r="F33">
        <v>1</v>
      </c>
      <c r="H33">
        <f t="shared" si="1"/>
        <v>31</v>
      </c>
      <c r="I33" t="str">
        <f>'自由入力'!AB31</f>
        <v>埼玉聖望学園</v>
      </c>
      <c r="J33">
        <f>'自由入力'!AC31</f>
        <v>25</v>
      </c>
      <c r="K33" t="str">
        <f>'自由入力'!AD31</f>
        <v>岡田　志織</v>
      </c>
      <c r="L33" s="136">
        <f>'自由入力'!AH31</f>
        <v>11.05</v>
      </c>
      <c r="M33">
        <v>1</v>
      </c>
      <c r="O33">
        <f t="shared" si="2"/>
        <v>28</v>
      </c>
      <c r="P33" t="str">
        <f>'自由入力'!AB98</f>
        <v>千葉昭和学院</v>
      </c>
      <c r="Q33">
        <f>'自由入力'!AC98</f>
        <v>73</v>
      </c>
      <c r="R33" t="str">
        <f>'自由入力'!AD98</f>
        <v>土合　　和</v>
      </c>
      <c r="S33" s="135">
        <f>'自由入力'!AJ98</f>
        <v>12.4</v>
      </c>
      <c r="T33">
        <v>1</v>
      </c>
      <c r="V33">
        <f t="shared" si="3"/>
        <v>31</v>
      </c>
      <c r="W33" t="str">
        <f>'自由入力'!AB22</f>
        <v>神奈川聖ヨゼフ学園</v>
      </c>
      <c r="X33">
        <f>'自由入力'!AC22</f>
        <v>134</v>
      </c>
      <c r="Y33" t="str">
        <f>'自由入力'!AD22</f>
        <v>猪爪　あや</v>
      </c>
      <c r="Z33" s="135">
        <f>'自由入力'!AL22</f>
        <v>12.5</v>
      </c>
      <c r="AA33">
        <v>1</v>
      </c>
    </row>
    <row r="34" spans="1:27" ht="13.5">
      <c r="A34">
        <f t="shared" si="0"/>
        <v>29</v>
      </c>
      <c r="B34" t="str">
        <f>'自由入力'!AB84</f>
        <v>埼玉飯能市立飯能第一</v>
      </c>
      <c r="C34">
        <f>'自由入力'!AC84</f>
        <v>122</v>
      </c>
      <c r="D34" t="str">
        <f>'自由入力'!AD84</f>
        <v>小林　日和</v>
      </c>
      <c r="E34" s="135">
        <f>'自由入力'!AF84</f>
        <v>12.6</v>
      </c>
      <c r="F34">
        <v>1</v>
      </c>
      <c r="H34">
        <f t="shared" si="1"/>
        <v>31</v>
      </c>
      <c r="I34" t="str">
        <f>'自由入力'!AB108</f>
        <v>群馬甘楽町立第一</v>
      </c>
      <c r="J34">
        <f>'自由入力'!AC108</f>
        <v>111</v>
      </c>
      <c r="K34" t="str">
        <f>'自由入力'!AD108</f>
        <v>土谷　瑞穂</v>
      </c>
      <c r="L34" s="136">
        <f>'自由入力'!AH108</f>
        <v>11.05</v>
      </c>
      <c r="M34">
        <v>1</v>
      </c>
      <c r="O34">
        <f t="shared" si="2"/>
        <v>32</v>
      </c>
      <c r="P34" t="str">
        <f>'自由入力'!AB68</f>
        <v>茨城つくば市立竹園東</v>
      </c>
      <c r="Q34">
        <f>'自由入力'!AC68</f>
        <v>143</v>
      </c>
      <c r="R34" t="str">
        <f>'自由入力'!AD68</f>
        <v>小室　　響</v>
      </c>
      <c r="S34" s="135">
        <f>'自由入力'!AJ68</f>
        <v>12.3</v>
      </c>
      <c r="T34">
        <v>1</v>
      </c>
      <c r="V34">
        <f t="shared" si="3"/>
        <v>32</v>
      </c>
      <c r="W34" t="str">
        <f>'自由入力'!AB68</f>
        <v>茨城つくば市立竹園東</v>
      </c>
      <c r="X34">
        <f>'自由入力'!AC68</f>
        <v>143</v>
      </c>
      <c r="Y34" t="str">
        <f>'自由入力'!AD68</f>
        <v>小室　　響</v>
      </c>
      <c r="Z34" s="135">
        <f>'自由入力'!AL68</f>
        <v>12.45</v>
      </c>
      <c r="AA34">
        <v>1</v>
      </c>
    </row>
    <row r="35" spans="1:27" ht="13.5">
      <c r="A35">
        <f aca="true" t="shared" si="4" ref="A35:A66">RANK(E35,$E$3:$E$126)</f>
        <v>29</v>
      </c>
      <c r="B35" t="str">
        <f>'自由入力'!AB104</f>
        <v>山梨甲府市立城南</v>
      </c>
      <c r="C35">
        <f>'自由入力'!AC104</f>
        <v>4</v>
      </c>
      <c r="D35" t="str">
        <f>'自由入力'!AD104</f>
        <v>雨宮　優奈</v>
      </c>
      <c r="E35" s="135">
        <f>'自由入力'!AF104</f>
        <v>12.6</v>
      </c>
      <c r="F35">
        <v>1</v>
      </c>
      <c r="H35">
        <f aca="true" t="shared" si="5" ref="H35:H66">RANK(L35,$L$3:$L$126)</f>
        <v>33</v>
      </c>
      <c r="I35" t="str">
        <f>'自由入力'!AB71</f>
        <v>神奈川横浜市立寺尾</v>
      </c>
      <c r="J35">
        <f>'自由入力'!AC71</f>
        <v>31</v>
      </c>
      <c r="K35" t="str">
        <f>'自由入力'!AD71</f>
        <v>池田　菜月</v>
      </c>
      <c r="L35" s="136">
        <f>'自由入力'!AH71</f>
        <v>11</v>
      </c>
      <c r="M35">
        <v>1</v>
      </c>
      <c r="O35">
        <f t="shared" si="2"/>
        <v>33</v>
      </c>
      <c r="P35" t="str">
        <f>'自由入力'!AB34</f>
        <v>埼玉聖望学園</v>
      </c>
      <c r="Q35">
        <f>'自由入力'!AC34</f>
        <v>28</v>
      </c>
      <c r="R35" t="str">
        <f>'自由入力'!AD34</f>
        <v>田中　　萠</v>
      </c>
      <c r="S35" s="135">
        <f>'自由入力'!AJ34</f>
        <v>12.25</v>
      </c>
      <c r="T35">
        <v>1</v>
      </c>
      <c r="V35">
        <f t="shared" si="3"/>
        <v>32</v>
      </c>
      <c r="W35" t="str">
        <f>'自由入力'!AB72</f>
        <v>神奈川横浜市立寺尾</v>
      </c>
      <c r="X35">
        <f>'自由入力'!AC72</f>
        <v>32</v>
      </c>
      <c r="Y35" t="str">
        <f>'自由入力'!AD72</f>
        <v>本郷　有純</v>
      </c>
      <c r="Z35" s="135">
        <f>'自由入力'!AL72</f>
        <v>12.45</v>
      </c>
      <c r="AA35">
        <v>1</v>
      </c>
    </row>
    <row r="36" spans="1:27" ht="13.5">
      <c r="A36">
        <f t="shared" si="4"/>
        <v>34</v>
      </c>
      <c r="B36" t="str">
        <f>'自由入力'!AB32</f>
        <v>埼玉聖望学園</v>
      </c>
      <c r="C36">
        <f>'自由入力'!AC32</f>
        <v>26</v>
      </c>
      <c r="D36" t="str">
        <f>'自由入力'!AD32</f>
        <v>大場　杏実</v>
      </c>
      <c r="E36" s="135">
        <f>'自由入力'!AF32</f>
        <v>12.55</v>
      </c>
      <c r="F36">
        <v>1</v>
      </c>
      <c r="H36">
        <f t="shared" si="5"/>
        <v>34</v>
      </c>
      <c r="I36" t="str">
        <f>'自由入力'!AB76</f>
        <v>東京藤村女子</v>
      </c>
      <c r="J36">
        <f>'自由入力'!AC76</f>
        <v>51</v>
      </c>
      <c r="K36" t="str">
        <f>'自由入力'!AD76</f>
        <v>水永　菜月</v>
      </c>
      <c r="L36" s="136">
        <f>'自由入力'!AH76</f>
        <v>10.95</v>
      </c>
      <c r="M36">
        <v>1</v>
      </c>
      <c r="O36">
        <f t="shared" si="2"/>
        <v>34</v>
      </c>
      <c r="P36" t="str">
        <f>'自由入力'!AB63</f>
        <v>千葉八千代市立村上東</v>
      </c>
      <c r="Q36">
        <f>'自由入力'!AC63</f>
        <v>173</v>
      </c>
      <c r="R36" t="str">
        <f>'自由入力'!AD63</f>
        <v>野々村　璃</v>
      </c>
      <c r="S36" s="135">
        <f>'自由入力'!AJ63</f>
        <v>12.2</v>
      </c>
      <c r="T36">
        <v>1</v>
      </c>
      <c r="V36">
        <f t="shared" si="3"/>
        <v>34</v>
      </c>
      <c r="W36" t="str">
        <f>'自由入力'!AB108</f>
        <v>群馬甘楽町立第一</v>
      </c>
      <c r="X36">
        <f>'自由入力'!AC108</f>
        <v>111</v>
      </c>
      <c r="Y36" t="str">
        <f>'自由入力'!AD108</f>
        <v>土谷　瑞穂</v>
      </c>
      <c r="Z36" s="135">
        <f>'自由入力'!AL108</f>
        <v>12.4</v>
      </c>
      <c r="AA36">
        <v>1</v>
      </c>
    </row>
    <row r="37" spans="1:27" ht="13.5">
      <c r="A37">
        <f t="shared" si="4"/>
        <v>34</v>
      </c>
      <c r="B37" t="str">
        <f>'自由入力'!AB92</f>
        <v>茨城水戸市立第二</v>
      </c>
      <c r="C37">
        <f>'自由入力'!AC92</f>
        <v>42</v>
      </c>
      <c r="D37" t="str">
        <f>'自由入力'!AD92</f>
        <v>宮尾　希梨</v>
      </c>
      <c r="E37" s="135">
        <f>'自由入力'!AF92</f>
        <v>12.55</v>
      </c>
      <c r="F37">
        <v>1</v>
      </c>
      <c r="H37">
        <f t="shared" si="5"/>
        <v>35</v>
      </c>
      <c r="I37" t="str">
        <f>'自由入力'!AB114</f>
        <v>埼玉戸田市立新曽</v>
      </c>
      <c r="J37">
        <f>'自由入力'!AC114</f>
        <v>24</v>
      </c>
      <c r="K37" t="str">
        <f>'自由入力'!AD114</f>
        <v>近藤　真優</v>
      </c>
      <c r="L37" s="136">
        <f>'自由入力'!AH114</f>
        <v>10.85</v>
      </c>
      <c r="M37">
        <v>1</v>
      </c>
      <c r="O37">
        <f t="shared" si="2"/>
        <v>35</v>
      </c>
      <c r="P37" t="str">
        <f>'自由入力'!AB106</f>
        <v>栃木宇都宮市立陽北</v>
      </c>
      <c r="Q37">
        <f>'自由入力'!AC106</f>
        <v>161</v>
      </c>
      <c r="R37" t="str">
        <f>'自由入力'!AD106</f>
        <v>平津　彩野</v>
      </c>
      <c r="S37" s="135">
        <f>'自由入力'!AJ106</f>
        <v>12.15</v>
      </c>
      <c r="T37">
        <v>1</v>
      </c>
      <c r="V37">
        <f t="shared" si="3"/>
        <v>35</v>
      </c>
      <c r="W37" t="str">
        <f>'自由入力'!AB29</f>
        <v>東京板橋区立高島第二</v>
      </c>
      <c r="X37">
        <f>'自由入力'!AC29</f>
        <v>58</v>
      </c>
      <c r="Y37" t="str">
        <f>'自由入力'!AD29</f>
        <v>夏加　空</v>
      </c>
      <c r="Z37" s="135">
        <f>'自由入力'!AL29</f>
        <v>12.25</v>
      </c>
      <c r="AA37">
        <v>1</v>
      </c>
    </row>
    <row r="38" spans="1:27" ht="13.5">
      <c r="A38">
        <f t="shared" si="4"/>
        <v>34</v>
      </c>
      <c r="B38" t="str">
        <f>'自由入力'!AB107</f>
        <v>山梨甲府市立北東</v>
      </c>
      <c r="C38">
        <f>'自由入力'!AC107</f>
        <v>101</v>
      </c>
      <c r="D38" t="str">
        <f>'自由入力'!AD107</f>
        <v>中島　　梓</v>
      </c>
      <c r="E38" s="135">
        <f>'自由入力'!AF107</f>
        <v>12.55</v>
      </c>
      <c r="F38">
        <v>1</v>
      </c>
      <c r="H38">
        <f t="shared" si="5"/>
        <v>36</v>
      </c>
      <c r="I38" t="str">
        <f>'自由入力'!AB29</f>
        <v>東京板橋区立高島第二</v>
      </c>
      <c r="J38">
        <f>'自由入力'!AC29</f>
        <v>58</v>
      </c>
      <c r="K38" t="str">
        <f>'自由入力'!AD29</f>
        <v>夏加　空</v>
      </c>
      <c r="L38" s="136">
        <f>'自由入力'!AH29</f>
        <v>10.75</v>
      </c>
      <c r="M38">
        <v>1</v>
      </c>
      <c r="O38">
        <f t="shared" si="2"/>
        <v>36</v>
      </c>
      <c r="P38" t="str">
        <f>'自由入力'!AB58</f>
        <v>神奈川横浜市立松本</v>
      </c>
      <c r="Q38">
        <f>'自由入力'!AC58</f>
        <v>37</v>
      </c>
      <c r="R38" t="str">
        <f>'自由入力'!AD58</f>
        <v>青木　飛鳥</v>
      </c>
      <c r="S38" s="135">
        <f>'自由入力'!AJ58</f>
        <v>12.05</v>
      </c>
      <c r="T38">
        <v>1</v>
      </c>
      <c r="V38">
        <f t="shared" si="3"/>
        <v>35</v>
      </c>
      <c r="W38" t="str">
        <f>'自由入力'!AB32</f>
        <v>埼玉聖望学園</v>
      </c>
      <c r="X38">
        <f>'自由入力'!AC32</f>
        <v>26</v>
      </c>
      <c r="Y38" t="str">
        <f>'自由入力'!AD32</f>
        <v>大場　杏実</v>
      </c>
      <c r="Z38" s="135">
        <f>'自由入力'!AL32</f>
        <v>12.25</v>
      </c>
      <c r="AA38">
        <v>1</v>
      </c>
    </row>
    <row r="39" spans="1:27" ht="13.5">
      <c r="A39">
        <f t="shared" si="4"/>
        <v>37</v>
      </c>
      <c r="B39" t="str">
        <f>'自由入力'!AB29</f>
        <v>東京板橋区立高島第二</v>
      </c>
      <c r="C39">
        <f>'自由入力'!AC29</f>
        <v>58</v>
      </c>
      <c r="D39" t="str">
        <f>'自由入力'!AD29</f>
        <v>夏加　空</v>
      </c>
      <c r="E39" s="135">
        <f>'自由入力'!AF29</f>
        <v>12.5</v>
      </c>
      <c r="F39">
        <v>1</v>
      </c>
      <c r="H39">
        <f t="shared" si="5"/>
        <v>37</v>
      </c>
      <c r="I39" t="str">
        <f>'自由入力'!AB17</f>
        <v>山梨山梨市立山梨南</v>
      </c>
      <c r="J39">
        <f>'自由入力'!AC17</f>
        <v>6</v>
      </c>
      <c r="K39" t="str">
        <f>'自由入力'!AD17</f>
        <v>多田　聖郁佳</v>
      </c>
      <c r="L39" s="136">
        <f>'自由入力'!AH17</f>
        <v>10.7</v>
      </c>
      <c r="M39">
        <v>1</v>
      </c>
      <c r="O39">
        <f t="shared" si="2"/>
        <v>36</v>
      </c>
      <c r="P39" t="str">
        <f>'自由入力'!AB91</f>
        <v>茨城水戸市立第二</v>
      </c>
      <c r="Q39">
        <f>'自由入力'!AC91</f>
        <v>41</v>
      </c>
      <c r="R39" t="str">
        <f>'自由入力'!AD91</f>
        <v>永里　杏澄</v>
      </c>
      <c r="S39" s="135">
        <f>'自由入力'!AJ91</f>
        <v>12.05</v>
      </c>
      <c r="T39">
        <v>1</v>
      </c>
      <c r="V39">
        <f t="shared" si="3"/>
        <v>37</v>
      </c>
      <c r="W39" t="str">
        <f>'自由入力'!AB107</f>
        <v>山梨甲府市立北東</v>
      </c>
      <c r="X39">
        <f>'自由入力'!AC107</f>
        <v>101</v>
      </c>
      <c r="Y39" t="str">
        <f>'自由入力'!AD107</f>
        <v>中島　　梓</v>
      </c>
      <c r="Z39" s="135">
        <f>'自由入力'!AL107</f>
        <v>12.2</v>
      </c>
      <c r="AA39">
        <v>1</v>
      </c>
    </row>
    <row r="40" spans="1:27" ht="13.5">
      <c r="A40">
        <f t="shared" si="4"/>
        <v>37</v>
      </c>
      <c r="B40" t="str">
        <f>'自由入力'!AB37</f>
        <v>千葉銚子市立第四</v>
      </c>
      <c r="C40">
        <f>'自由入力'!AC37</f>
        <v>76</v>
      </c>
      <c r="D40" t="str">
        <f>'自由入力'!AD37</f>
        <v>加藤　愛梨</v>
      </c>
      <c r="E40" s="135">
        <f>'自由入力'!AF37</f>
        <v>12.5</v>
      </c>
      <c r="F40">
        <v>1</v>
      </c>
      <c r="H40">
        <f t="shared" si="5"/>
        <v>37</v>
      </c>
      <c r="I40" t="str">
        <f>'自由入力'!AB61</f>
        <v>山梨中央市立田富</v>
      </c>
      <c r="J40">
        <f>'自由入力'!AC61</f>
        <v>103</v>
      </c>
      <c r="K40" t="str">
        <f>'自由入力'!AD61</f>
        <v>藤本　みのり</v>
      </c>
      <c r="L40" s="136">
        <f>'自由入力'!AH61</f>
        <v>10.7</v>
      </c>
      <c r="M40">
        <v>1</v>
      </c>
      <c r="O40">
        <f t="shared" si="2"/>
        <v>36</v>
      </c>
      <c r="P40" t="str">
        <f>'自由入力'!AB99</f>
        <v>千葉昭和学院</v>
      </c>
      <c r="Q40">
        <f>'自由入力'!AC99</f>
        <v>74</v>
      </c>
      <c r="R40" t="str">
        <f>'自由入力'!AD99</f>
        <v>岩崎　瑠奈</v>
      </c>
      <c r="S40" s="135">
        <f>'自由入力'!AJ99</f>
        <v>12.05</v>
      </c>
      <c r="T40">
        <v>1</v>
      </c>
      <c r="V40">
        <f t="shared" si="3"/>
        <v>38</v>
      </c>
      <c r="W40" t="str">
        <f>'自由入力'!AB44</f>
        <v>茨城潮来市立潮来第一</v>
      </c>
      <c r="X40">
        <f>'自由入力'!AC44</f>
        <v>144</v>
      </c>
      <c r="Y40" t="str">
        <f>'自由入力'!AD44</f>
        <v>越川　むつみ</v>
      </c>
      <c r="Z40" s="135">
        <f>'自由入力'!AL44</f>
        <v>12.15</v>
      </c>
      <c r="AA40">
        <v>1</v>
      </c>
    </row>
    <row r="41" spans="1:27" ht="13.5">
      <c r="A41">
        <f t="shared" si="4"/>
        <v>37</v>
      </c>
      <c r="B41" t="str">
        <f>'自由入力'!AB59</f>
        <v>神奈川横浜市立松本</v>
      </c>
      <c r="C41">
        <f>'自由入力'!AC59</f>
        <v>38</v>
      </c>
      <c r="D41" t="str">
        <f>'自由入力'!AD59</f>
        <v>後藤　優里</v>
      </c>
      <c r="E41" s="135">
        <f>'自由入力'!AF59</f>
        <v>12.5</v>
      </c>
      <c r="F41">
        <v>1</v>
      </c>
      <c r="H41">
        <f t="shared" si="5"/>
        <v>39</v>
      </c>
      <c r="I41" t="str">
        <f>'自由入力'!AB44</f>
        <v>茨城潮来市立潮来第一</v>
      </c>
      <c r="J41">
        <f>'自由入力'!AC44</f>
        <v>144</v>
      </c>
      <c r="K41" t="str">
        <f>'自由入力'!AD44</f>
        <v>越川　むつみ</v>
      </c>
      <c r="L41" s="136">
        <f>'自由入力'!AH44</f>
        <v>10.6</v>
      </c>
      <c r="M41">
        <v>1</v>
      </c>
      <c r="O41">
        <f t="shared" si="2"/>
        <v>39</v>
      </c>
      <c r="P41" t="str">
        <f>'自由入力'!AB61</f>
        <v>山梨中央市立田富</v>
      </c>
      <c r="Q41">
        <f>'自由入力'!AC61</f>
        <v>103</v>
      </c>
      <c r="R41" t="str">
        <f>'自由入力'!AD61</f>
        <v>藤本　みのり</v>
      </c>
      <c r="S41" s="135">
        <f>'自由入力'!AJ61</f>
        <v>12</v>
      </c>
      <c r="T41">
        <v>1</v>
      </c>
      <c r="V41">
        <f t="shared" si="3"/>
        <v>39</v>
      </c>
      <c r="W41" t="str">
        <f>'自由入力'!AB73</f>
        <v>神奈川横浜市立寺尾</v>
      </c>
      <c r="X41">
        <f>'自由入力'!AC73</f>
        <v>33</v>
      </c>
      <c r="Y41" t="str">
        <f>'自由入力'!AD73</f>
        <v>石渡　未来</v>
      </c>
      <c r="Z41" s="135">
        <f>'自由入力'!AL73</f>
        <v>12.05</v>
      </c>
      <c r="AA41">
        <v>1</v>
      </c>
    </row>
    <row r="42" spans="1:27" ht="13.5">
      <c r="A42">
        <f t="shared" si="4"/>
        <v>37</v>
      </c>
      <c r="B42" t="str">
        <f>'自由入力'!AB96</f>
        <v>千葉昭和学院</v>
      </c>
      <c r="C42">
        <f>'自由入力'!AC96</f>
        <v>71</v>
      </c>
      <c r="D42" t="str">
        <f>'自由入力'!AD96</f>
        <v>荒木　七彩</v>
      </c>
      <c r="E42" s="135">
        <f>'自由入力'!AF96</f>
        <v>12.5</v>
      </c>
      <c r="F42">
        <v>1</v>
      </c>
      <c r="H42">
        <f t="shared" si="5"/>
        <v>39</v>
      </c>
      <c r="I42" t="str">
        <f>'自由入力'!AB84</f>
        <v>埼玉飯能市立飯能第一</v>
      </c>
      <c r="J42">
        <f>'自由入力'!AC84</f>
        <v>122</v>
      </c>
      <c r="K42" t="str">
        <f>'自由入力'!AD84</f>
        <v>小林　日和</v>
      </c>
      <c r="L42" s="136">
        <f>'自由入力'!AH84</f>
        <v>10.6</v>
      </c>
      <c r="M42">
        <v>1</v>
      </c>
      <c r="O42">
        <f t="shared" si="2"/>
        <v>39</v>
      </c>
      <c r="P42" t="str">
        <f>'自由入力'!AB113</f>
        <v>埼玉戸田市立新曽</v>
      </c>
      <c r="Q42">
        <f>'自由入力'!AC113</f>
        <v>23</v>
      </c>
      <c r="R42" t="str">
        <f>'自由入力'!AD113</f>
        <v>佐藤　美里</v>
      </c>
      <c r="S42" s="135">
        <f>'自由入力'!AJ113</f>
        <v>12</v>
      </c>
      <c r="T42">
        <v>1</v>
      </c>
      <c r="V42">
        <f t="shared" si="3"/>
        <v>40</v>
      </c>
      <c r="W42" t="str">
        <f>'自由入力'!AB43</f>
        <v>山梨甲府市立北西</v>
      </c>
      <c r="X42">
        <f>'自由入力'!AC43</f>
        <v>104</v>
      </c>
      <c r="Y42" t="str">
        <f>'自由入力'!AD43</f>
        <v>西山　莉央</v>
      </c>
      <c r="Z42" s="135">
        <f>'自由入力'!AL43</f>
        <v>12</v>
      </c>
      <c r="AA42">
        <v>1</v>
      </c>
    </row>
    <row r="43" spans="1:27" ht="13.5">
      <c r="A43">
        <f t="shared" si="4"/>
        <v>41</v>
      </c>
      <c r="B43" t="str">
        <f>'自由入力'!AB83</f>
        <v>茨城土浦市立第三</v>
      </c>
      <c r="C43">
        <f>'自由入力'!AC83</f>
        <v>142</v>
      </c>
      <c r="D43" t="str">
        <f>'自由入力'!AD83</f>
        <v>大高　涼花</v>
      </c>
      <c r="E43" s="135">
        <f>'自由入力'!AF83</f>
        <v>12.45</v>
      </c>
      <c r="F43">
        <v>1</v>
      </c>
      <c r="H43">
        <f t="shared" si="5"/>
        <v>39</v>
      </c>
      <c r="I43" t="str">
        <f>'自由入力'!AB102</f>
        <v>山梨甲府市立城南</v>
      </c>
      <c r="J43">
        <f>'自由入力'!AC102</f>
        <v>2</v>
      </c>
      <c r="K43" t="str">
        <f>'自由入力'!AD102</f>
        <v>新川　百音</v>
      </c>
      <c r="L43" s="136">
        <f>'自由入力'!AH102</f>
        <v>10.6</v>
      </c>
      <c r="M43">
        <v>1</v>
      </c>
      <c r="O43">
        <f t="shared" si="2"/>
        <v>41</v>
      </c>
      <c r="P43" t="str">
        <f>'自由入力'!AB107</f>
        <v>山梨甲府市立北東</v>
      </c>
      <c r="Q43">
        <f>'自由入力'!AC107</f>
        <v>101</v>
      </c>
      <c r="R43" t="str">
        <f>'自由入力'!AD107</f>
        <v>中島　　梓</v>
      </c>
      <c r="S43" s="135">
        <f>'自由入力'!AJ107</f>
        <v>11.95</v>
      </c>
      <c r="T43">
        <v>1</v>
      </c>
      <c r="V43">
        <f t="shared" si="3"/>
        <v>41</v>
      </c>
      <c r="W43" t="str">
        <f>'自由入力'!AB99</f>
        <v>千葉昭和学院</v>
      </c>
      <c r="X43">
        <f>'自由入力'!AC99</f>
        <v>74</v>
      </c>
      <c r="Y43" t="str">
        <f>'自由入力'!AD99</f>
        <v>岩崎　瑠奈</v>
      </c>
      <c r="Z43" s="135">
        <f>'自由入力'!AL99</f>
        <v>11.95</v>
      </c>
      <c r="AA43">
        <v>1</v>
      </c>
    </row>
    <row r="44" spans="1:27" ht="13.5">
      <c r="A44">
        <f t="shared" si="4"/>
        <v>42</v>
      </c>
      <c r="B44" t="str">
        <f>'自由入力'!AB21</f>
        <v>埼玉埼玉栄</v>
      </c>
      <c r="C44">
        <f>'自由入力'!AC21</f>
        <v>124</v>
      </c>
      <c r="D44" t="str">
        <f>'自由入力'!AD21</f>
        <v>長井　彩佳</v>
      </c>
      <c r="E44" s="135">
        <f>'自由入力'!AF21</f>
        <v>12.4</v>
      </c>
      <c r="F44">
        <v>1</v>
      </c>
      <c r="H44">
        <f t="shared" si="5"/>
        <v>42</v>
      </c>
      <c r="I44" t="str">
        <f>'自由入力'!AB103</f>
        <v>山梨甲府市立城南</v>
      </c>
      <c r="J44">
        <f>'自由入力'!AC103</f>
        <v>3</v>
      </c>
      <c r="K44" t="str">
        <f>'自由入力'!AD103</f>
        <v>井上　里沙</v>
      </c>
      <c r="L44" s="136">
        <f>'自由入力'!AH103</f>
        <v>10.55</v>
      </c>
      <c r="M44">
        <v>1</v>
      </c>
      <c r="O44">
        <f t="shared" si="2"/>
        <v>42</v>
      </c>
      <c r="P44" t="str">
        <f>'自由入力'!AB21</f>
        <v>埼玉埼玉栄</v>
      </c>
      <c r="Q44">
        <f>'自由入力'!AC21</f>
        <v>124</v>
      </c>
      <c r="R44" t="str">
        <f>'自由入力'!AD21</f>
        <v>長井　彩佳</v>
      </c>
      <c r="S44" s="135">
        <f>'自由入力'!AJ21</f>
        <v>11.9</v>
      </c>
      <c r="T44">
        <v>1</v>
      </c>
      <c r="V44">
        <f t="shared" si="3"/>
        <v>42</v>
      </c>
      <c r="W44" t="str">
        <f>'自由入力'!AB17</f>
        <v>山梨山梨市立山梨南</v>
      </c>
      <c r="X44">
        <f>'自由入力'!AC17</f>
        <v>6</v>
      </c>
      <c r="Y44" t="str">
        <f>'自由入力'!AD17</f>
        <v>多田　聖郁佳</v>
      </c>
      <c r="Z44" s="135">
        <f>'自由入力'!AL17</f>
        <v>11.9</v>
      </c>
      <c r="AA44">
        <v>1</v>
      </c>
    </row>
    <row r="45" spans="1:27" ht="13.5">
      <c r="A45">
        <f t="shared" si="4"/>
        <v>42</v>
      </c>
      <c r="B45" t="str">
        <f>'自由入力'!AB41</f>
        <v>千葉佐倉市立臼井南</v>
      </c>
      <c r="C45">
        <f>'自由入力'!AC41</f>
        <v>174</v>
      </c>
      <c r="D45" t="str">
        <f>'自由入力'!AD41</f>
        <v>道林　千咲希</v>
      </c>
      <c r="E45" s="135">
        <f>'自由入力'!AF41</f>
        <v>12.4</v>
      </c>
      <c r="F45">
        <v>1</v>
      </c>
      <c r="H45">
        <f t="shared" si="5"/>
        <v>43</v>
      </c>
      <c r="I45" t="str">
        <f>'自由入力'!AB91</f>
        <v>茨城水戸市立第二</v>
      </c>
      <c r="J45">
        <f>'自由入力'!AC91</f>
        <v>41</v>
      </c>
      <c r="K45" t="str">
        <f>'自由入力'!AD91</f>
        <v>永里　杏澄</v>
      </c>
      <c r="L45" s="136">
        <f>'自由入力'!AH91</f>
        <v>10.45</v>
      </c>
      <c r="M45">
        <v>1</v>
      </c>
      <c r="O45">
        <f t="shared" si="2"/>
        <v>42</v>
      </c>
      <c r="P45" t="str">
        <f>'自由入力'!AB36</f>
        <v>千葉銚子市立第四</v>
      </c>
      <c r="Q45">
        <f>'自由入力'!AC36</f>
        <v>75</v>
      </c>
      <c r="R45" t="str">
        <f>'自由入力'!AD36</f>
        <v>髙田　莉菜</v>
      </c>
      <c r="S45" s="135">
        <f>'自由入力'!AJ36</f>
        <v>11.9</v>
      </c>
      <c r="T45">
        <v>1</v>
      </c>
      <c r="V45">
        <f t="shared" si="3"/>
        <v>43</v>
      </c>
      <c r="W45" t="str">
        <f>'自由入力'!AB24</f>
        <v>群馬藤岡市立西</v>
      </c>
      <c r="X45">
        <f>'自由入力'!AC24</f>
        <v>114</v>
      </c>
      <c r="Y45" t="str">
        <f>'自由入力'!AD24</f>
        <v>竹村　由実子</v>
      </c>
      <c r="Z45" s="135">
        <f>'自由入力'!AL24</f>
        <v>11.85</v>
      </c>
      <c r="AA45">
        <v>1</v>
      </c>
    </row>
    <row r="46" spans="1:27" ht="13.5">
      <c r="A46">
        <f t="shared" si="4"/>
        <v>42</v>
      </c>
      <c r="B46" t="str">
        <f>'自由入力'!AB79</f>
        <v>東京藤村女子</v>
      </c>
      <c r="C46">
        <f>'自由入力'!AC79</f>
        <v>54</v>
      </c>
      <c r="D46" t="str">
        <f>'自由入力'!AD79</f>
        <v>中野　光海</v>
      </c>
      <c r="E46" s="135">
        <f>'自由入力'!AF79</f>
        <v>12.4</v>
      </c>
      <c r="F46">
        <v>1</v>
      </c>
      <c r="H46">
        <f t="shared" si="5"/>
        <v>44</v>
      </c>
      <c r="I46" t="str">
        <f>'自由入力'!AB21</f>
        <v>埼玉埼玉栄</v>
      </c>
      <c r="J46">
        <f>'自由入力'!AC21</f>
        <v>124</v>
      </c>
      <c r="K46" t="str">
        <f>'自由入力'!AD21</f>
        <v>長井　彩佳</v>
      </c>
      <c r="L46" s="136">
        <f>'自由入力'!AH21</f>
        <v>10.35</v>
      </c>
      <c r="M46">
        <v>1</v>
      </c>
      <c r="O46">
        <f t="shared" si="2"/>
        <v>44</v>
      </c>
      <c r="P46" t="str">
        <f>'自由入力'!AB76</f>
        <v>東京藤村女子</v>
      </c>
      <c r="Q46">
        <f>'自由入力'!AC76</f>
        <v>51</v>
      </c>
      <c r="R46" t="str">
        <f>'自由入力'!AD76</f>
        <v>水永　菜月</v>
      </c>
      <c r="S46" s="135">
        <f>'自由入力'!AJ76</f>
        <v>11.7</v>
      </c>
      <c r="T46">
        <v>1</v>
      </c>
      <c r="V46">
        <f t="shared" si="3"/>
        <v>43</v>
      </c>
      <c r="W46" t="str">
        <f>'自由入力'!AB101</f>
        <v>山梨甲府市立城南</v>
      </c>
      <c r="X46">
        <f>'自由入力'!AC101</f>
        <v>1</v>
      </c>
      <c r="Y46" t="str">
        <f>'自由入力'!AD101</f>
        <v>佐野　　葵</v>
      </c>
      <c r="Z46" s="135">
        <f>'自由入力'!AL101</f>
        <v>11.85</v>
      </c>
      <c r="AA46">
        <v>1</v>
      </c>
    </row>
    <row r="47" spans="1:27" ht="13.5">
      <c r="A47">
        <f t="shared" si="4"/>
        <v>42</v>
      </c>
      <c r="B47" t="str">
        <f>'自由入力'!AB123</f>
        <v>群馬太田市立藪塚本町</v>
      </c>
      <c r="C47">
        <f>'自由入力'!AC123</f>
        <v>13</v>
      </c>
      <c r="D47" t="str">
        <f>'自由入力'!AD123</f>
        <v>新井　美月</v>
      </c>
      <c r="E47" s="135">
        <f>'自由入力'!AF123</f>
        <v>12.4</v>
      </c>
      <c r="F47">
        <v>1</v>
      </c>
      <c r="H47">
        <f t="shared" si="5"/>
        <v>44</v>
      </c>
      <c r="I47" t="str">
        <f>'自由入力'!AB51</f>
        <v>群馬高崎市立佐野</v>
      </c>
      <c r="J47">
        <f>'自由入力'!AC51</f>
        <v>15</v>
      </c>
      <c r="K47" t="str">
        <f>'自由入力'!AD51</f>
        <v>善如寺　絵理</v>
      </c>
      <c r="L47" s="136">
        <f>'自由入力'!AH51</f>
        <v>10.35</v>
      </c>
      <c r="M47">
        <v>1</v>
      </c>
      <c r="O47">
        <f t="shared" si="2"/>
        <v>45</v>
      </c>
      <c r="P47" t="str">
        <f>'自由入力'!AB93</f>
        <v>茨城水戸市立第二</v>
      </c>
      <c r="Q47">
        <f>'自由入力'!AC93</f>
        <v>43</v>
      </c>
      <c r="R47" t="str">
        <f>'自由入力'!AD93</f>
        <v>松原　　咲</v>
      </c>
      <c r="S47" s="135">
        <f>'自由入力'!AJ93</f>
        <v>11.55</v>
      </c>
      <c r="T47">
        <v>1</v>
      </c>
      <c r="V47">
        <f t="shared" si="3"/>
        <v>45</v>
      </c>
      <c r="W47" t="str">
        <f>'自由入力'!AB27</f>
        <v>東京板橋区立高島第二</v>
      </c>
      <c r="X47">
        <f>'自由入力'!AC27</f>
        <v>56</v>
      </c>
      <c r="Y47" t="str">
        <f>'自由入力'!AD27</f>
        <v>佐藤　桃華</v>
      </c>
      <c r="Z47" s="135">
        <f>'自由入力'!AL27</f>
        <v>11.8</v>
      </c>
      <c r="AA47">
        <v>1</v>
      </c>
    </row>
    <row r="48" spans="1:27" ht="13.5">
      <c r="A48">
        <f t="shared" si="4"/>
        <v>46</v>
      </c>
      <c r="B48" t="str">
        <f>'自由入力'!AB68</f>
        <v>茨城つくば市立竹園東</v>
      </c>
      <c r="C48">
        <f>'自由入力'!AC68</f>
        <v>143</v>
      </c>
      <c r="D48" t="str">
        <f>'自由入力'!AD68</f>
        <v>小室　　響</v>
      </c>
      <c r="E48" s="135">
        <f>'自由入力'!AF68</f>
        <v>12.35</v>
      </c>
      <c r="F48">
        <v>1</v>
      </c>
      <c r="H48">
        <f t="shared" si="5"/>
        <v>44</v>
      </c>
      <c r="I48" t="str">
        <f>'自由入力'!AB59</f>
        <v>神奈川横浜市立松本</v>
      </c>
      <c r="J48">
        <f>'自由入力'!AC59</f>
        <v>38</v>
      </c>
      <c r="K48" t="str">
        <f>'自由入力'!AD59</f>
        <v>後藤　優里</v>
      </c>
      <c r="L48" s="136">
        <f>'自由入力'!AH59</f>
        <v>10.35</v>
      </c>
      <c r="M48">
        <v>1</v>
      </c>
      <c r="O48">
        <f t="shared" si="2"/>
        <v>46</v>
      </c>
      <c r="P48" t="str">
        <f>'自由入力'!AB72</f>
        <v>神奈川横浜市立寺尾</v>
      </c>
      <c r="Q48">
        <f>'自由入力'!AC72</f>
        <v>32</v>
      </c>
      <c r="R48" t="str">
        <f>'自由入力'!AD72</f>
        <v>本郷　有純</v>
      </c>
      <c r="S48" s="135">
        <f>'自由入力'!AJ72</f>
        <v>11.5</v>
      </c>
      <c r="T48">
        <v>1</v>
      </c>
      <c r="V48">
        <f t="shared" si="3"/>
        <v>46</v>
      </c>
      <c r="W48" t="str">
        <f>'自由入力'!AB74</f>
        <v>神奈川横浜市立寺尾</v>
      </c>
      <c r="X48">
        <f>'自由入力'!AC74</f>
        <v>34</v>
      </c>
      <c r="Y48" t="str">
        <f>'自由入力'!AD74</f>
        <v>長岡　真愛</v>
      </c>
      <c r="Z48" s="135">
        <f>'自由入力'!AL74</f>
        <v>11.75</v>
      </c>
      <c r="AA48">
        <v>1</v>
      </c>
    </row>
    <row r="49" spans="1:27" ht="13.5">
      <c r="A49">
        <f t="shared" si="4"/>
        <v>47</v>
      </c>
      <c r="B49" t="str">
        <f>'自由入力'!AB61</f>
        <v>山梨中央市立田富</v>
      </c>
      <c r="C49">
        <f>'自由入力'!AC61</f>
        <v>103</v>
      </c>
      <c r="D49" t="str">
        <f>'自由入力'!AD61</f>
        <v>藤本　みのり</v>
      </c>
      <c r="E49" s="135">
        <f>'自由入力'!AF61</f>
        <v>12.3</v>
      </c>
      <c r="F49">
        <v>1</v>
      </c>
      <c r="H49">
        <f t="shared" si="5"/>
        <v>47</v>
      </c>
      <c r="I49" t="str">
        <f>'自由入力'!AB82</f>
        <v>群馬伊勢崎市立境北</v>
      </c>
      <c r="J49">
        <f>'自由入力'!AC82</f>
        <v>112</v>
      </c>
      <c r="K49" t="str">
        <f>'自由入力'!AD82</f>
        <v>髙木　清楓</v>
      </c>
      <c r="L49" s="136">
        <f>'自由入力'!AH82</f>
        <v>10.3</v>
      </c>
      <c r="M49">
        <v>1</v>
      </c>
      <c r="O49">
        <f t="shared" si="2"/>
        <v>47</v>
      </c>
      <c r="P49" t="str">
        <f>'自由入力'!AB62</f>
        <v>群馬高崎市立大類</v>
      </c>
      <c r="Q49">
        <f>'自由入力'!AC62</f>
        <v>113</v>
      </c>
      <c r="R49" t="str">
        <f>'自由入力'!AD62</f>
        <v>田口　　希</v>
      </c>
      <c r="S49" s="135">
        <f>'自由入力'!AJ62</f>
        <v>11.45</v>
      </c>
      <c r="T49">
        <v>1</v>
      </c>
      <c r="V49">
        <f t="shared" si="3"/>
        <v>46</v>
      </c>
      <c r="W49" t="str">
        <f>'自由入力'!AB123</f>
        <v>群馬太田市立藪塚本町</v>
      </c>
      <c r="X49">
        <f>'自由入力'!AC123</f>
        <v>13</v>
      </c>
      <c r="Y49" t="str">
        <f>'自由入力'!AD123</f>
        <v>新井　美月</v>
      </c>
      <c r="Z49" s="135">
        <f>'自由入力'!AL123</f>
        <v>11.75</v>
      </c>
      <c r="AA49">
        <v>1</v>
      </c>
    </row>
    <row r="50" spans="1:27" ht="13.5">
      <c r="A50">
        <f t="shared" si="4"/>
        <v>47</v>
      </c>
      <c r="B50" t="str">
        <f>'自由入力'!AB72</f>
        <v>神奈川横浜市立寺尾</v>
      </c>
      <c r="C50">
        <f>'自由入力'!AC72</f>
        <v>32</v>
      </c>
      <c r="D50" t="str">
        <f>'自由入力'!AD72</f>
        <v>本郷　有純</v>
      </c>
      <c r="E50" s="135">
        <f>'自由入力'!AF72</f>
        <v>12.3</v>
      </c>
      <c r="F50">
        <v>1</v>
      </c>
      <c r="H50">
        <f t="shared" si="5"/>
        <v>48</v>
      </c>
      <c r="I50" t="str">
        <f>'自由入力'!AB79</f>
        <v>東京藤村女子</v>
      </c>
      <c r="J50">
        <f>'自由入力'!AC79</f>
        <v>54</v>
      </c>
      <c r="K50" t="str">
        <f>'自由入力'!AD79</f>
        <v>中野　光海</v>
      </c>
      <c r="L50" s="136">
        <f>'自由入力'!AH79</f>
        <v>10.25</v>
      </c>
      <c r="M50">
        <v>1</v>
      </c>
      <c r="O50">
        <f t="shared" si="2"/>
        <v>48</v>
      </c>
      <c r="P50" t="str">
        <f>'自由入力'!AB28</f>
        <v>東京板橋区立高島第二</v>
      </c>
      <c r="Q50">
        <f>'自由入力'!AC28</f>
        <v>57</v>
      </c>
      <c r="R50" t="str">
        <f>'自由入力'!AD28</f>
        <v>藤野　智海</v>
      </c>
      <c r="S50" s="135">
        <f>'自由入力'!AJ28</f>
        <v>11.3</v>
      </c>
      <c r="T50">
        <v>1</v>
      </c>
      <c r="V50">
        <f t="shared" si="3"/>
        <v>48</v>
      </c>
      <c r="W50" t="str">
        <f>'自由入力'!AB28</f>
        <v>東京板橋区立高島第二</v>
      </c>
      <c r="X50">
        <f>'自由入力'!AC28</f>
        <v>57</v>
      </c>
      <c r="Y50" t="str">
        <f>'自由入力'!AD28</f>
        <v>藤野　智海</v>
      </c>
      <c r="Z50" s="135">
        <f>'自由入力'!AL28</f>
        <v>11.7</v>
      </c>
      <c r="AA50">
        <v>1</v>
      </c>
    </row>
    <row r="51" spans="1:27" ht="13.5">
      <c r="A51">
        <f t="shared" si="4"/>
        <v>49</v>
      </c>
      <c r="B51" t="str">
        <f>'自由入力'!AB109</f>
        <v>茨城かすみがうら市立下稲吉</v>
      </c>
      <c r="C51">
        <f>'自由入力'!AC109</f>
        <v>141</v>
      </c>
      <c r="D51" t="str">
        <f>'自由入力'!AD109</f>
        <v>長野　友香</v>
      </c>
      <c r="E51" s="135">
        <f>'自由入力'!AF109</f>
        <v>12.25</v>
      </c>
      <c r="F51">
        <v>1</v>
      </c>
      <c r="H51">
        <f t="shared" si="5"/>
        <v>49</v>
      </c>
      <c r="I51" t="str">
        <f>'自由入力'!AB98</f>
        <v>千葉昭和学院</v>
      </c>
      <c r="J51">
        <f>'自由入力'!AC98</f>
        <v>73</v>
      </c>
      <c r="K51" t="str">
        <f>'自由入力'!AD98</f>
        <v>土合　　和</v>
      </c>
      <c r="L51" s="136">
        <f>'自由入力'!AH98</f>
        <v>10.2</v>
      </c>
      <c r="M51">
        <v>1</v>
      </c>
      <c r="O51">
        <f t="shared" si="2"/>
        <v>49</v>
      </c>
      <c r="P51" t="str">
        <f>'自由入力'!AB27</f>
        <v>東京板橋区立高島第二</v>
      </c>
      <c r="Q51">
        <f>'自由入力'!AC27</f>
        <v>56</v>
      </c>
      <c r="R51" t="str">
        <f>'自由入力'!AD27</f>
        <v>佐藤　桃華</v>
      </c>
      <c r="S51" s="135">
        <f>'自由入力'!AJ27</f>
        <v>11.05</v>
      </c>
      <c r="T51">
        <v>1</v>
      </c>
      <c r="V51">
        <f t="shared" si="3"/>
        <v>48</v>
      </c>
      <c r="W51" t="str">
        <f>'自由入力'!AB86</f>
        <v>山梨富士川町立増穂</v>
      </c>
      <c r="X51">
        <f>'自由入力'!AC86</f>
        <v>102</v>
      </c>
      <c r="Y51" t="str">
        <f>'自由入力'!AD86</f>
        <v>村松　瀬菜</v>
      </c>
      <c r="Z51" s="135">
        <f>'自由入力'!AL86</f>
        <v>11.7</v>
      </c>
      <c r="AA51">
        <v>1</v>
      </c>
    </row>
    <row r="52" spans="1:27" ht="13.5">
      <c r="A52">
        <f t="shared" si="4"/>
        <v>50</v>
      </c>
      <c r="B52" t="str">
        <f>'自由入力'!AB22</f>
        <v>神奈川聖ヨゼフ学園</v>
      </c>
      <c r="C52">
        <f>'自由入力'!AC22</f>
        <v>134</v>
      </c>
      <c r="D52" t="str">
        <f>'自由入力'!AD22</f>
        <v>猪爪　あや</v>
      </c>
      <c r="E52" s="135">
        <f>'自由入力'!AF22</f>
        <v>12.2</v>
      </c>
      <c r="F52">
        <v>1</v>
      </c>
      <c r="H52">
        <f t="shared" si="5"/>
        <v>50</v>
      </c>
      <c r="I52" t="str">
        <f>'自由入力'!AB32</f>
        <v>埼玉聖望学園</v>
      </c>
      <c r="J52">
        <f>'自由入力'!AC32</f>
        <v>26</v>
      </c>
      <c r="K52" t="str">
        <f>'自由入力'!AD32</f>
        <v>大場　杏実</v>
      </c>
      <c r="L52" s="136">
        <f>'自由入力'!AH32</f>
        <v>10.1</v>
      </c>
      <c r="M52">
        <v>1</v>
      </c>
      <c r="O52">
        <f t="shared" si="2"/>
        <v>50</v>
      </c>
      <c r="P52" t="str">
        <f>'自由入力'!AB92</f>
        <v>茨城水戸市立第二</v>
      </c>
      <c r="Q52">
        <f>'自由入力'!AC92</f>
        <v>42</v>
      </c>
      <c r="R52" t="str">
        <f>'自由入力'!AD92</f>
        <v>宮尾　希梨</v>
      </c>
      <c r="S52" s="135">
        <f>'自由入力'!AJ92</f>
        <v>10.9</v>
      </c>
      <c r="T52">
        <v>1</v>
      </c>
      <c r="V52">
        <f t="shared" si="3"/>
        <v>50</v>
      </c>
      <c r="W52" t="str">
        <f>'自由入力'!AB94</f>
        <v>茨城水戸市立第二</v>
      </c>
      <c r="X52">
        <f>'自由入力'!AC94</f>
        <v>44</v>
      </c>
      <c r="Y52" t="str">
        <f>'自由入力'!AD94</f>
        <v>木藤　美莉</v>
      </c>
      <c r="Z52" s="135">
        <f>'自由入力'!AL94</f>
        <v>11.65</v>
      </c>
      <c r="AA52">
        <v>1</v>
      </c>
    </row>
    <row r="53" spans="1:27" ht="13.5">
      <c r="A53">
        <f t="shared" si="4"/>
        <v>51</v>
      </c>
      <c r="B53" t="str">
        <f>'自由入力'!AB62</f>
        <v>群馬高崎市立大類</v>
      </c>
      <c r="C53">
        <f>'自由入力'!AC62</f>
        <v>113</v>
      </c>
      <c r="D53" t="str">
        <f>'自由入力'!AD62</f>
        <v>田口　　希</v>
      </c>
      <c r="E53" s="135">
        <f>'自由入力'!AF62</f>
        <v>12.15</v>
      </c>
      <c r="F53">
        <v>1</v>
      </c>
      <c r="H53">
        <f t="shared" si="5"/>
        <v>51</v>
      </c>
      <c r="I53" t="str">
        <f>'自由入力'!AB73</f>
        <v>神奈川横浜市立寺尾</v>
      </c>
      <c r="J53">
        <f>'自由入力'!AC73</f>
        <v>33</v>
      </c>
      <c r="K53" t="str">
        <f>'自由入力'!AD73</f>
        <v>石渡　未来</v>
      </c>
      <c r="L53" s="136">
        <f>'自由入力'!AH73</f>
        <v>10.05</v>
      </c>
      <c r="M53">
        <v>1</v>
      </c>
      <c r="O53">
        <f t="shared" si="2"/>
        <v>51</v>
      </c>
      <c r="P53" t="str">
        <f>'自由入力'!AB109</f>
        <v>茨城かすみがうら市立下稲吉</v>
      </c>
      <c r="Q53">
        <f>'自由入力'!AC109</f>
        <v>141</v>
      </c>
      <c r="R53" t="str">
        <f>'自由入力'!AD109</f>
        <v>長野　友香</v>
      </c>
      <c r="S53" s="135">
        <f>'自由入力'!AJ109</f>
        <v>10.8</v>
      </c>
      <c r="T53">
        <v>1</v>
      </c>
      <c r="V53">
        <f t="shared" si="3"/>
        <v>50</v>
      </c>
      <c r="W53" t="str">
        <f>'自由入力'!AB96</f>
        <v>千葉昭和学院</v>
      </c>
      <c r="X53">
        <f>'自由入力'!AC96</f>
        <v>71</v>
      </c>
      <c r="Y53" t="str">
        <f>'自由入力'!AD96</f>
        <v>荒木　七彩</v>
      </c>
      <c r="Z53" s="135">
        <f>'自由入力'!AL96</f>
        <v>11.65</v>
      </c>
      <c r="AA53">
        <v>1</v>
      </c>
    </row>
    <row r="54" spans="1:27" ht="13.5">
      <c r="A54">
        <f t="shared" si="4"/>
        <v>51</v>
      </c>
      <c r="B54" t="str">
        <f>'自由入力'!AB76</f>
        <v>東京藤村女子</v>
      </c>
      <c r="C54">
        <f>'自由入力'!AC76</f>
        <v>51</v>
      </c>
      <c r="D54" t="str">
        <f>'自由入力'!AD76</f>
        <v>水永　菜月</v>
      </c>
      <c r="E54" s="135">
        <f>'自由入力'!AF76</f>
        <v>12.15</v>
      </c>
      <c r="F54">
        <v>1</v>
      </c>
      <c r="H54">
        <f t="shared" si="5"/>
        <v>52</v>
      </c>
      <c r="I54" t="str">
        <f>'自由入力'!AB36</f>
        <v>千葉銚子市立第四</v>
      </c>
      <c r="J54">
        <f>'自由入力'!AC36</f>
        <v>75</v>
      </c>
      <c r="K54" t="str">
        <f>'自由入力'!AD36</f>
        <v>髙田　莉菜</v>
      </c>
      <c r="L54" s="136">
        <f>'自由入力'!AH36</f>
        <v>10</v>
      </c>
      <c r="M54">
        <v>1</v>
      </c>
      <c r="O54">
        <f t="shared" si="2"/>
        <v>52</v>
      </c>
      <c r="P54" t="str">
        <f>'自由入力'!AB104</f>
        <v>山梨甲府市立城南</v>
      </c>
      <c r="Q54">
        <f>'自由入力'!AC104</f>
        <v>4</v>
      </c>
      <c r="R54" t="str">
        <f>'自由入力'!AD104</f>
        <v>雨宮　優奈</v>
      </c>
      <c r="S54" s="135">
        <f>'自由入力'!AJ104</f>
        <v>10.75</v>
      </c>
      <c r="T54">
        <v>1</v>
      </c>
      <c r="V54">
        <f t="shared" si="3"/>
        <v>50</v>
      </c>
      <c r="W54" t="str">
        <f>'自由入力'!AB102</f>
        <v>山梨甲府市立城南</v>
      </c>
      <c r="X54">
        <f>'自由入力'!AC102</f>
        <v>2</v>
      </c>
      <c r="Y54" t="str">
        <f>'自由入力'!AD102</f>
        <v>新川　百音</v>
      </c>
      <c r="Z54" s="135">
        <f>'自由入力'!AL102</f>
        <v>11.65</v>
      </c>
      <c r="AA54">
        <v>1</v>
      </c>
    </row>
    <row r="55" spans="1:27" ht="13.5">
      <c r="A55">
        <f t="shared" si="4"/>
        <v>51</v>
      </c>
      <c r="B55" t="str">
        <f>'自由入力'!AB97</f>
        <v>千葉昭和学院</v>
      </c>
      <c r="C55">
        <f>'自由入力'!AC97</f>
        <v>72</v>
      </c>
      <c r="D55" t="str">
        <f>'自由入力'!AD97</f>
        <v>大久保　碧</v>
      </c>
      <c r="E55" s="135">
        <f>'自由入力'!AF97</f>
        <v>12.15</v>
      </c>
      <c r="F55">
        <v>1</v>
      </c>
      <c r="H55">
        <f t="shared" si="5"/>
        <v>52</v>
      </c>
      <c r="I55" t="str">
        <f>'自由入力'!AB93</f>
        <v>茨城水戸市立第二</v>
      </c>
      <c r="J55">
        <f>'自由入力'!AC93</f>
        <v>43</v>
      </c>
      <c r="K55" t="str">
        <f>'自由入力'!AD93</f>
        <v>松原　　咲</v>
      </c>
      <c r="L55" s="136">
        <f>'自由入力'!AH93</f>
        <v>10</v>
      </c>
      <c r="M55">
        <v>1</v>
      </c>
      <c r="O55">
        <f t="shared" si="2"/>
        <v>53</v>
      </c>
      <c r="P55" t="str">
        <f>'自由入力'!AB86</f>
        <v>山梨富士川町立増穂</v>
      </c>
      <c r="Q55">
        <f>'自由入力'!AC86</f>
        <v>102</v>
      </c>
      <c r="R55" t="str">
        <f>'自由入力'!AD86</f>
        <v>村松　瀬菜</v>
      </c>
      <c r="S55" s="135">
        <f>'自由入力'!AJ86</f>
        <v>10.7</v>
      </c>
      <c r="T55">
        <v>1</v>
      </c>
      <c r="V55">
        <f t="shared" si="3"/>
        <v>53</v>
      </c>
      <c r="W55" t="str">
        <f>'自由入力'!AB37</f>
        <v>千葉銚子市立第四</v>
      </c>
      <c r="X55">
        <f>'自由入力'!AC37</f>
        <v>76</v>
      </c>
      <c r="Y55" t="str">
        <f>'自由入力'!AD37</f>
        <v>加藤　愛梨</v>
      </c>
      <c r="Z55" s="135">
        <f>'自由入力'!AL37</f>
        <v>11.6</v>
      </c>
      <c r="AA55">
        <v>1</v>
      </c>
    </row>
    <row r="56" spans="1:27" ht="13.5">
      <c r="A56">
        <f t="shared" si="4"/>
        <v>54</v>
      </c>
      <c r="B56" t="str">
        <f>'自由入力'!AB27</f>
        <v>東京板橋区立高島第二</v>
      </c>
      <c r="C56">
        <f>'自由入力'!AC27</f>
        <v>56</v>
      </c>
      <c r="D56" t="str">
        <f>'自由入力'!AD27</f>
        <v>佐藤　桃華</v>
      </c>
      <c r="E56" s="135">
        <f>'自由入力'!AF27</f>
        <v>12.1</v>
      </c>
      <c r="F56">
        <v>1</v>
      </c>
      <c r="H56">
        <f t="shared" si="5"/>
        <v>52</v>
      </c>
      <c r="I56" t="str">
        <f>'自由入力'!AB94</f>
        <v>茨城水戸市立第二</v>
      </c>
      <c r="J56">
        <f>'自由入力'!AC94</f>
        <v>44</v>
      </c>
      <c r="K56" t="str">
        <f>'自由入力'!AD94</f>
        <v>木藤　美莉</v>
      </c>
      <c r="L56" s="136">
        <f>'自由入力'!AH94</f>
        <v>10</v>
      </c>
      <c r="M56">
        <v>1</v>
      </c>
      <c r="O56">
        <f t="shared" si="2"/>
        <v>54</v>
      </c>
      <c r="P56" t="str">
        <f>'自由入力'!AB101</f>
        <v>山梨甲府市立城南</v>
      </c>
      <c r="Q56">
        <f>'自由入力'!AC101</f>
        <v>1</v>
      </c>
      <c r="R56" t="str">
        <f>'自由入力'!AD101</f>
        <v>佐野　　葵</v>
      </c>
      <c r="S56" s="135">
        <f>'自由入力'!AJ101</f>
        <v>10.55</v>
      </c>
      <c r="T56">
        <v>1</v>
      </c>
      <c r="V56">
        <f t="shared" si="3"/>
        <v>53</v>
      </c>
      <c r="W56" t="str">
        <f>'自由入力'!AB79</f>
        <v>東京藤村女子</v>
      </c>
      <c r="X56">
        <f>'自由入力'!AC79</f>
        <v>54</v>
      </c>
      <c r="Y56" t="str">
        <f>'自由入力'!AD79</f>
        <v>中野　光海</v>
      </c>
      <c r="Z56" s="135">
        <f>'自由入力'!AL79</f>
        <v>11.6</v>
      </c>
      <c r="AA56">
        <v>1</v>
      </c>
    </row>
    <row r="57" spans="1:27" ht="13.5">
      <c r="A57">
        <f t="shared" si="4"/>
        <v>54</v>
      </c>
      <c r="B57" t="str">
        <f>'自由入力'!AB86</f>
        <v>山梨富士川町立増穂</v>
      </c>
      <c r="C57">
        <f>'自由入力'!AC86</f>
        <v>102</v>
      </c>
      <c r="D57" t="str">
        <f>'自由入力'!AD86</f>
        <v>村松　瀬菜</v>
      </c>
      <c r="E57" s="135">
        <f>'自由入力'!AF86</f>
        <v>12.1</v>
      </c>
      <c r="F57">
        <v>1</v>
      </c>
      <c r="H57">
        <f t="shared" si="5"/>
        <v>55</v>
      </c>
      <c r="I57" t="str">
        <f>'自由入力'!AB101</f>
        <v>山梨甲府市立城南</v>
      </c>
      <c r="J57">
        <f>'自由入力'!AC101</f>
        <v>1</v>
      </c>
      <c r="K57" t="str">
        <f>'自由入力'!AD101</f>
        <v>佐野　　葵</v>
      </c>
      <c r="L57" s="136">
        <f>'自由入力'!AH101</f>
        <v>9.95</v>
      </c>
      <c r="M57">
        <v>1</v>
      </c>
      <c r="O57">
        <f t="shared" si="2"/>
        <v>55</v>
      </c>
      <c r="P57" t="str">
        <f>'自由入力'!AB81</f>
        <v>神奈川秦野市立南が丘</v>
      </c>
      <c r="Q57">
        <f>'自由入力'!AC81</f>
        <v>132</v>
      </c>
      <c r="R57" t="str">
        <f>'自由入力'!AD81</f>
        <v>瀬尾　海夢</v>
      </c>
      <c r="S57" s="135">
        <f>'自由入力'!AJ81</f>
        <v>10.5</v>
      </c>
      <c r="T57">
        <v>1</v>
      </c>
      <c r="V57">
        <f t="shared" si="3"/>
        <v>53</v>
      </c>
      <c r="W57" t="str">
        <f>'自由入力'!AB83</f>
        <v>茨城土浦市立第三</v>
      </c>
      <c r="X57">
        <f>'自由入力'!AC83</f>
        <v>142</v>
      </c>
      <c r="Y57" t="str">
        <f>'自由入力'!AD83</f>
        <v>大高　涼花</v>
      </c>
      <c r="Z57" s="135">
        <f>'自由入力'!AL83</f>
        <v>11.6</v>
      </c>
      <c r="AA57">
        <v>1</v>
      </c>
    </row>
    <row r="58" spans="1:27" ht="13.5">
      <c r="A58">
        <f t="shared" si="4"/>
        <v>56</v>
      </c>
      <c r="B58" t="str">
        <f>'自由入力'!AB24</f>
        <v>群馬藤岡市立西</v>
      </c>
      <c r="C58">
        <f>'自由入力'!AC24</f>
        <v>114</v>
      </c>
      <c r="D58" t="str">
        <f>'自由入力'!AD24</f>
        <v>竹村　由実子</v>
      </c>
      <c r="E58" s="135">
        <f>'自由入力'!AF24</f>
        <v>12.05</v>
      </c>
      <c r="F58">
        <v>1</v>
      </c>
      <c r="H58">
        <f t="shared" si="5"/>
        <v>56</v>
      </c>
      <c r="I58" t="str">
        <f>'自由入力'!AB23</f>
        <v>東京武蔵野東</v>
      </c>
      <c r="J58">
        <f>'自由入力'!AC23</f>
        <v>154</v>
      </c>
      <c r="K58" t="str">
        <f>'自由入力'!AD23</f>
        <v>木村　仁美</v>
      </c>
      <c r="L58" s="136">
        <f>'自由入力'!AH23</f>
        <v>9.8</v>
      </c>
      <c r="M58">
        <v>1</v>
      </c>
      <c r="O58">
        <f t="shared" si="2"/>
        <v>55</v>
      </c>
      <c r="P58" t="str">
        <f>'自由入力'!AB123</f>
        <v>群馬太田市立藪塚本町</v>
      </c>
      <c r="Q58">
        <f>'自由入力'!AC123</f>
        <v>13</v>
      </c>
      <c r="R58" t="str">
        <f>'自由入力'!AD123</f>
        <v>新井　美月</v>
      </c>
      <c r="S58" s="135">
        <f>'自由入力'!AJ123</f>
        <v>10.5</v>
      </c>
      <c r="T58">
        <v>1</v>
      </c>
      <c r="V58">
        <f t="shared" si="3"/>
        <v>56</v>
      </c>
      <c r="W58" t="str">
        <f>'自由入力'!AB59</f>
        <v>神奈川横浜市立松本</v>
      </c>
      <c r="X58">
        <f>'自由入力'!AC59</f>
        <v>38</v>
      </c>
      <c r="Y58" t="str">
        <f>'自由入力'!AD59</f>
        <v>後藤　優里</v>
      </c>
      <c r="Z58" s="135">
        <f>'自由入力'!AL59</f>
        <v>11.45</v>
      </c>
      <c r="AA58">
        <v>1</v>
      </c>
    </row>
    <row r="59" spans="1:27" ht="13.5">
      <c r="A59">
        <f t="shared" si="4"/>
        <v>57</v>
      </c>
      <c r="B59" t="str">
        <f>'自由入力'!AB18</f>
        <v>山梨山梨市立山梨南</v>
      </c>
      <c r="C59">
        <f>'自由入力'!AC18</f>
        <v>7</v>
      </c>
      <c r="D59" t="str">
        <f>'自由入力'!AD18</f>
        <v>山中　ほのか</v>
      </c>
      <c r="E59" s="135">
        <f>'自由入力'!AF18</f>
        <v>12</v>
      </c>
      <c r="F59">
        <v>1</v>
      </c>
      <c r="H59">
        <f t="shared" si="5"/>
        <v>56</v>
      </c>
      <c r="I59" t="str">
        <f>'自由入力'!AB92</f>
        <v>茨城水戸市立第二</v>
      </c>
      <c r="J59">
        <f>'自由入力'!AC92</f>
        <v>42</v>
      </c>
      <c r="K59" t="str">
        <f>'自由入力'!AD92</f>
        <v>宮尾　希梨</v>
      </c>
      <c r="L59" s="136">
        <f>'自由入力'!AH92</f>
        <v>9.8</v>
      </c>
      <c r="M59">
        <v>1</v>
      </c>
      <c r="O59">
        <f t="shared" si="2"/>
        <v>57</v>
      </c>
      <c r="P59" t="str">
        <f>'自由入力'!AB78</f>
        <v>東京藤村女子</v>
      </c>
      <c r="Q59">
        <f>'自由入力'!AC78</f>
        <v>53</v>
      </c>
      <c r="R59" t="str">
        <f>'自由入力'!AD78</f>
        <v>遠藤　明日香</v>
      </c>
      <c r="S59" s="135">
        <f>'自由入力'!AJ78</f>
        <v>10.4</v>
      </c>
      <c r="T59">
        <v>1</v>
      </c>
      <c r="V59">
        <f t="shared" si="3"/>
        <v>56</v>
      </c>
      <c r="W59" t="str">
        <f>'自由入力'!AB71</f>
        <v>神奈川横浜市立寺尾</v>
      </c>
      <c r="X59">
        <f>'自由入力'!AC71</f>
        <v>31</v>
      </c>
      <c r="Y59" t="str">
        <f>'自由入力'!AD71</f>
        <v>池田　菜月</v>
      </c>
      <c r="Z59" s="135">
        <f>'自由入力'!AL71</f>
        <v>11.45</v>
      </c>
      <c r="AA59">
        <v>1</v>
      </c>
    </row>
    <row r="60" spans="1:27" ht="13.5">
      <c r="A60">
        <f t="shared" si="4"/>
        <v>58</v>
      </c>
      <c r="B60" t="str">
        <f>'自由入力'!AB28</f>
        <v>東京板橋区立高島第二</v>
      </c>
      <c r="C60">
        <f>'自由入力'!AC28</f>
        <v>57</v>
      </c>
      <c r="D60" t="str">
        <f>'自由入力'!AD28</f>
        <v>藤野　智海</v>
      </c>
      <c r="E60" s="135">
        <f>'自由入力'!AF28</f>
        <v>11.85</v>
      </c>
      <c r="F60">
        <v>1</v>
      </c>
      <c r="H60">
        <f t="shared" si="5"/>
        <v>58</v>
      </c>
      <c r="I60" t="str">
        <f>'自由入力'!AB104</f>
        <v>山梨甲府市立城南</v>
      </c>
      <c r="J60">
        <f>'自由入力'!AC104</f>
        <v>4</v>
      </c>
      <c r="K60" t="str">
        <f>'自由入力'!AD104</f>
        <v>雨宮　優奈</v>
      </c>
      <c r="L60" s="136">
        <f>'自由入力'!AH104</f>
        <v>9.75</v>
      </c>
      <c r="M60">
        <v>1</v>
      </c>
      <c r="O60">
        <f t="shared" si="2"/>
        <v>58</v>
      </c>
      <c r="P60" t="str">
        <f>'自由入力'!AB103</f>
        <v>山梨甲府市立城南</v>
      </c>
      <c r="Q60">
        <f>'自由入力'!AC103</f>
        <v>3</v>
      </c>
      <c r="R60" t="str">
        <f>'自由入力'!AD103</f>
        <v>井上　里沙</v>
      </c>
      <c r="S60" s="135">
        <f>'自由入力'!AJ103</f>
        <v>10.35</v>
      </c>
      <c r="T60">
        <v>1</v>
      </c>
      <c r="V60">
        <f t="shared" si="3"/>
        <v>58</v>
      </c>
      <c r="W60" t="str">
        <f>'自由入力'!AB41</f>
        <v>千葉佐倉市立臼井南</v>
      </c>
      <c r="X60">
        <f>'自由入力'!AC41</f>
        <v>174</v>
      </c>
      <c r="Y60" t="str">
        <f>'自由入力'!AD41</f>
        <v>道林　千咲希</v>
      </c>
      <c r="Z60" s="135">
        <f>'自由入力'!AL41</f>
        <v>11.4</v>
      </c>
      <c r="AA60">
        <v>1</v>
      </c>
    </row>
    <row r="61" spans="1:27" ht="13.5">
      <c r="A61">
        <f t="shared" si="4"/>
        <v>58</v>
      </c>
      <c r="B61" t="str">
        <f>'自由入力'!AB31</f>
        <v>埼玉聖望学園</v>
      </c>
      <c r="C61">
        <f>'自由入力'!AC31</f>
        <v>25</v>
      </c>
      <c r="D61" t="str">
        <f>'自由入力'!AD31</f>
        <v>岡田　志織</v>
      </c>
      <c r="E61" s="135">
        <f>'自由入力'!AF31</f>
        <v>11.85</v>
      </c>
      <c r="F61">
        <v>1</v>
      </c>
      <c r="H61">
        <f t="shared" si="5"/>
        <v>59</v>
      </c>
      <c r="I61" t="str">
        <f>'自由入力'!AB78</f>
        <v>東京藤村女子</v>
      </c>
      <c r="J61">
        <f>'自由入力'!AC78</f>
        <v>53</v>
      </c>
      <c r="K61" t="str">
        <f>'自由入力'!AD78</f>
        <v>遠藤　明日香</v>
      </c>
      <c r="L61" s="136">
        <f>'自由入力'!AH78</f>
        <v>9.35</v>
      </c>
      <c r="M61">
        <v>1</v>
      </c>
      <c r="O61">
        <f t="shared" si="2"/>
        <v>59</v>
      </c>
      <c r="P61" t="str">
        <f>'自由入力'!AB59</f>
        <v>神奈川横浜市立松本</v>
      </c>
      <c r="Q61">
        <f>'自由入力'!AC59</f>
        <v>38</v>
      </c>
      <c r="R61" t="str">
        <f>'自由入力'!AD59</f>
        <v>後藤　優里</v>
      </c>
      <c r="S61" s="135">
        <f>'自由入力'!AJ59</f>
        <v>10.3</v>
      </c>
      <c r="T61">
        <v>1</v>
      </c>
      <c r="V61">
        <f t="shared" si="3"/>
        <v>58</v>
      </c>
      <c r="W61" t="str">
        <f>'自由入力'!AB58</f>
        <v>神奈川横浜市立松本</v>
      </c>
      <c r="X61">
        <f>'自由入力'!AC58</f>
        <v>37</v>
      </c>
      <c r="Y61" t="str">
        <f>'自由入力'!AD58</f>
        <v>青木　飛鳥</v>
      </c>
      <c r="Z61" s="135">
        <f>'自由入力'!AL58</f>
        <v>11.4</v>
      </c>
      <c r="AA61">
        <v>1</v>
      </c>
    </row>
    <row r="62" spans="1:27" ht="13.5">
      <c r="A62">
        <f t="shared" si="4"/>
        <v>60</v>
      </c>
      <c r="B62" t="str">
        <f>'自由入力'!AB99</f>
        <v>千葉昭和学院</v>
      </c>
      <c r="C62">
        <f>'自由入力'!AC99</f>
        <v>74</v>
      </c>
      <c r="D62" t="str">
        <f>'自由入力'!AD99</f>
        <v>岩崎　瑠奈</v>
      </c>
      <c r="E62" s="135">
        <f>'自由入力'!AF99</f>
        <v>11.8</v>
      </c>
      <c r="F62">
        <v>1</v>
      </c>
      <c r="H62">
        <f t="shared" si="5"/>
        <v>59</v>
      </c>
      <c r="I62" t="str">
        <f>'自由入力'!AB96</f>
        <v>千葉昭和学院</v>
      </c>
      <c r="J62">
        <f>'自由入力'!AC96</f>
        <v>71</v>
      </c>
      <c r="K62" t="str">
        <f>'自由入力'!AD96</f>
        <v>荒木　七彩</v>
      </c>
      <c r="L62" s="136">
        <f>'自由入力'!AH96</f>
        <v>9.35</v>
      </c>
      <c r="M62">
        <v>1</v>
      </c>
      <c r="O62">
        <f t="shared" si="2"/>
        <v>59</v>
      </c>
      <c r="P62" t="str">
        <f>'自由入力'!AB94</f>
        <v>茨城水戸市立第二</v>
      </c>
      <c r="Q62">
        <f>'自由入力'!AC94</f>
        <v>44</v>
      </c>
      <c r="R62" t="str">
        <f>'自由入力'!AD94</f>
        <v>木藤　美莉</v>
      </c>
      <c r="S62" s="135">
        <f>'自由入力'!AJ94</f>
        <v>10.3</v>
      </c>
      <c r="T62">
        <v>1</v>
      </c>
      <c r="V62">
        <f t="shared" si="3"/>
        <v>58</v>
      </c>
      <c r="W62" t="str">
        <f>'自由入力'!AB67</f>
        <v>神奈川横浜市立南</v>
      </c>
      <c r="X62">
        <f>'自由入力'!AC67</f>
        <v>133</v>
      </c>
      <c r="Y62" t="str">
        <f>'自由入力'!AD67</f>
        <v>狩野　郁子</v>
      </c>
      <c r="Z62" s="135">
        <f>'自由入力'!AL67</f>
        <v>11.4</v>
      </c>
      <c r="AA62">
        <v>1</v>
      </c>
    </row>
    <row r="63" spans="1:27" ht="13.5">
      <c r="A63">
        <f t="shared" si="4"/>
        <v>61</v>
      </c>
      <c r="B63" t="str">
        <f>'自由入力'!AB113</f>
        <v>埼玉戸田市立新曽</v>
      </c>
      <c r="C63">
        <f>'自由入力'!AC113</f>
        <v>23</v>
      </c>
      <c r="D63" t="str">
        <f>'自由入力'!AD113</f>
        <v>佐藤　美里</v>
      </c>
      <c r="E63" s="135">
        <f>'自由入力'!AF113</f>
        <v>11.75</v>
      </c>
      <c r="F63">
        <v>1</v>
      </c>
      <c r="H63">
        <f t="shared" si="5"/>
        <v>61</v>
      </c>
      <c r="I63" t="str">
        <f>'自由入力'!AB83</f>
        <v>茨城土浦市立第三</v>
      </c>
      <c r="J63">
        <f>'自由入力'!AC83</f>
        <v>142</v>
      </c>
      <c r="K63" t="str">
        <f>'自由入力'!AD83</f>
        <v>大高　涼花</v>
      </c>
      <c r="L63" s="136">
        <f>'自由入力'!AH83</f>
        <v>9.3</v>
      </c>
      <c r="M63">
        <v>1</v>
      </c>
      <c r="O63">
        <f t="shared" si="2"/>
        <v>59</v>
      </c>
      <c r="P63" t="str">
        <f>'自由入力'!AB102</f>
        <v>山梨甲府市立城南</v>
      </c>
      <c r="Q63">
        <f>'自由入力'!AC102</f>
        <v>2</v>
      </c>
      <c r="R63" t="str">
        <f>'自由入力'!AD102</f>
        <v>新川　百音</v>
      </c>
      <c r="S63" s="135">
        <f>'自由入力'!AJ102</f>
        <v>10.3</v>
      </c>
      <c r="T63">
        <v>1</v>
      </c>
      <c r="V63">
        <f t="shared" si="3"/>
        <v>61</v>
      </c>
      <c r="W63" t="str">
        <f>'自由入力'!AB51</f>
        <v>群馬高崎市立佐野</v>
      </c>
      <c r="X63">
        <f>'自由入力'!AC51</f>
        <v>15</v>
      </c>
      <c r="Y63" t="str">
        <f>'自由入力'!AD51</f>
        <v>善如寺　絵理</v>
      </c>
      <c r="Z63" s="135">
        <f>'自由入力'!AL51</f>
        <v>11.15</v>
      </c>
      <c r="AA63">
        <v>1</v>
      </c>
    </row>
    <row r="64" spans="1:27" ht="13.5">
      <c r="A64">
        <f t="shared" si="4"/>
        <v>62</v>
      </c>
      <c r="B64" t="str">
        <f>'自由入力'!AB58</f>
        <v>神奈川横浜市立松本</v>
      </c>
      <c r="C64">
        <f>'自由入力'!AC58</f>
        <v>37</v>
      </c>
      <c r="D64" t="str">
        <f>'自由入力'!AD58</f>
        <v>青木　飛鳥</v>
      </c>
      <c r="E64" s="135">
        <f>'自由入力'!AF58</f>
        <v>11.7</v>
      </c>
      <c r="F64">
        <v>1</v>
      </c>
      <c r="H64">
        <f t="shared" si="5"/>
        <v>62</v>
      </c>
      <c r="I64" t="str">
        <f>'自由入力'!AB99</f>
        <v>千葉昭和学院</v>
      </c>
      <c r="J64">
        <f>'自由入力'!AC99</f>
        <v>74</v>
      </c>
      <c r="K64" t="str">
        <f>'自由入力'!AD99</f>
        <v>岩崎　瑠奈</v>
      </c>
      <c r="L64" s="136">
        <f>'自由入力'!AH99</f>
        <v>9.2</v>
      </c>
      <c r="M64">
        <v>1</v>
      </c>
      <c r="O64">
        <f t="shared" si="2"/>
        <v>62</v>
      </c>
      <c r="P64" t="str">
        <f>'自由入力'!AB74</f>
        <v>神奈川横浜市立寺尾</v>
      </c>
      <c r="Q64">
        <f>'自由入力'!AC74</f>
        <v>34</v>
      </c>
      <c r="R64" t="str">
        <f>'自由入力'!AD74</f>
        <v>長岡　真愛</v>
      </c>
      <c r="S64" s="135">
        <f>'自由入力'!AJ74</f>
        <v>10.25</v>
      </c>
      <c r="T64">
        <v>1</v>
      </c>
      <c r="V64">
        <f t="shared" si="3"/>
        <v>61</v>
      </c>
      <c r="W64" t="str">
        <f>'自由入力'!AB61</f>
        <v>山梨中央市立田富</v>
      </c>
      <c r="X64">
        <f>'自由入力'!AC61</f>
        <v>103</v>
      </c>
      <c r="Y64" t="str">
        <f>'自由入力'!AD61</f>
        <v>藤本　みのり</v>
      </c>
      <c r="Z64" s="135">
        <f>'自由入力'!AL61</f>
        <v>11.15</v>
      </c>
      <c r="AA64">
        <v>1</v>
      </c>
    </row>
    <row r="65" spans="1:27" ht="13.5">
      <c r="A65">
        <f t="shared" si="4"/>
        <v>62</v>
      </c>
      <c r="B65" t="str">
        <f>'自由入力'!AB98</f>
        <v>千葉昭和学院</v>
      </c>
      <c r="C65">
        <f>'自由入力'!AC98</f>
        <v>73</v>
      </c>
      <c r="D65" t="str">
        <f>'自由入力'!AD98</f>
        <v>土合　　和</v>
      </c>
      <c r="E65" s="135">
        <f>'自由入力'!AF98</f>
        <v>11.7</v>
      </c>
      <c r="F65">
        <v>1</v>
      </c>
      <c r="H65">
        <f t="shared" si="5"/>
        <v>63</v>
      </c>
      <c r="I65" t="str">
        <f>'自由入力'!AB16</f>
        <v>山梨山梨市立山梨南</v>
      </c>
      <c r="J65">
        <f>'自由入力'!AC16</f>
        <v>5</v>
      </c>
      <c r="K65" t="str">
        <f>'自由入力'!AD16</f>
        <v>深澤　麻友子</v>
      </c>
      <c r="L65" s="136">
        <f>'自由入力'!AH16</f>
        <v>9.15</v>
      </c>
      <c r="M65">
        <v>1</v>
      </c>
      <c r="O65">
        <f t="shared" si="2"/>
        <v>63</v>
      </c>
      <c r="P65" t="str">
        <f>'自由入力'!AB18</f>
        <v>山梨山梨市立山梨南</v>
      </c>
      <c r="Q65">
        <f>'自由入力'!AC18</f>
        <v>7</v>
      </c>
      <c r="R65" t="str">
        <f>'自由入力'!AD18</f>
        <v>山中　ほのか</v>
      </c>
      <c r="S65" s="135">
        <f>'自由入力'!AJ18</f>
        <v>10.15</v>
      </c>
      <c r="T65">
        <v>1</v>
      </c>
      <c r="V65">
        <f t="shared" si="3"/>
        <v>61</v>
      </c>
      <c r="W65" t="str">
        <f>'自由入力'!AB97</f>
        <v>千葉昭和学院</v>
      </c>
      <c r="X65">
        <f>'自由入力'!AC97</f>
        <v>72</v>
      </c>
      <c r="Y65" t="str">
        <f>'自由入力'!AD97</f>
        <v>大久保　碧</v>
      </c>
      <c r="Z65" s="135">
        <f>'自由入力'!AL97</f>
        <v>11.15</v>
      </c>
      <c r="AA65">
        <v>1</v>
      </c>
    </row>
    <row r="66" spans="1:27" ht="13.5">
      <c r="A66">
        <f t="shared" si="4"/>
        <v>64</v>
      </c>
      <c r="B66" t="str">
        <f>'自由入力'!AB16</f>
        <v>山梨山梨市立山梨南</v>
      </c>
      <c r="C66">
        <f>'自由入力'!AC16</f>
        <v>5</v>
      </c>
      <c r="D66" t="str">
        <f>'自由入力'!AD16</f>
        <v>深澤　麻友子</v>
      </c>
      <c r="E66" s="135">
        <f>'自由入力'!AF16</f>
        <v>11.65</v>
      </c>
      <c r="F66">
        <v>1</v>
      </c>
      <c r="H66">
        <f t="shared" si="5"/>
        <v>63</v>
      </c>
      <c r="I66" t="str">
        <f>'自由入力'!AB97</f>
        <v>千葉昭和学院</v>
      </c>
      <c r="J66">
        <f>'自由入力'!AC97</f>
        <v>72</v>
      </c>
      <c r="K66" t="str">
        <f>'自由入力'!AD97</f>
        <v>大久保　碧</v>
      </c>
      <c r="L66" s="136">
        <f>'自由入力'!AH97</f>
        <v>9.15</v>
      </c>
      <c r="M66">
        <v>1</v>
      </c>
      <c r="O66">
        <f t="shared" si="2"/>
        <v>64</v>
      </c>
      <c r="P66" t="str">
        <f>'自由入力'!AB32</f>
        <v>埼玉聖望学園</v>
      </c>
      <c r="Q66">
        <f>'自由入力'!AC32</f>
        <v>26</v>
      </c>
      <c r="R66" t="str">
        <f>'自由入力'!AD32</f>
        <v>大場　杏実</v>
      </c>
      <c r="S66" s="135">
        <f>'自由入力'!AJ32</f>
        <v>10.1</v>
      </c>
      <c r="T66">
        <v>1</v>
      </c>
      <c r="V66">
        <f t="shared" si="3"/>
        <v>64</v>
      </c>
      <c r="W66" t="str">
        <f>'自由入力'!AB62</f>
        <v>群馬高崎市立大類</v>
      </c>
      <c r="X66">
        <f>'自由入力'!AC62</f>
        <v>113</v>
      </c>
      <c r="Y66" t="str">
        <f>'自由入力'!AD62</f>
        <v>田口　　希</v>
      </c>
      <c r="Z66" s="135">
        <f>'自由入力'!AL62</f>
        <v>11.05</v>
      </c>
      <c r="AA66">
        <v>1</v>
      </c>
    </row>
    <row r="67" spans="1:27" ht="13.5">
      <c r="A67">
        <f aca="true" t="shared" si="6" ref="A67:A98">RANK(E67,$E$3:$E$126)</f>
        <v>64</v>
      </c>
      <c r="B67" t="str">
        <f>'自由入力'!AB36</f>
        <v>千葉銚子市立第四</v>
      </c>
      <c r="C67">
        <f>'自由入力'!AC36</f>
        <v>75</v>
      </c>
      <c r="D67" t="str">
        <f>'自由入力'!AD36</f>
        <v>髙田　莉菜</v>
      </c>
      <c r="E67" s="135">
        <f>'自由入力'!AF36</f>
        <v>11.65</v>
      </c>
      <c r="F67">
        <v>1</v>
      </c>
      <c r="H67">
        <f aca="true" t="shared" si="7" ref="H67:H98">RANK(L67,$L$3:$L$126)</f>
        <v>65</v>
      </c>
      <c r="I67" t="str">
        <f>'自由入力'!AB74</f>
        <v>神奈川横浜市立寺尾</v>
      </c>
      <c r="J67">
        <f>'自由入力'!AC74</f>
        <v>34</v>
      </c>
      <c r="K67" t="str">
        <f>'自由入力'!AD74</f>
        <v>長岡　真愛</v>
      </c>
      <c r="L67" s="136">
        <f>'自由入力'!AH74</f>
        <v>9.05</v>
      </c>
      <c r="M67">
        <v>1</v>
      </c>
      <c r="O67">
        <f t="shared" si="2"/>
        <v>65</v>
      </c>
      <c r="P67" t="str">
        <f>'自由入力'!AB83</f>
        <v>茨城土浦市立第三</v>
      </c>
      <c r="Q67">
        <f>'自由入力'!AC83</f>
        <v>142</v>
      </c>
      <c r="R67" t="str">
        <f>'自由入力'!AD83</f>
        <v>大高　涼花</v>
      </c>
      <c r="S67" s="135">
        <f>'自由入力'!AJ83</f>
        <v>9.8</v>
      </c>
      <c r="T67">
        <v>1</v>
      </c>
      <c r="V67">
        <f t="shared" si="3"/>
        <v>64</v>
      </c>
      <c r="W67" t="str">
        <f>'自由入力'!AB104</f>
        <v>山梨甲府市立城南</v>
      </c>
      <c r="X67">
        <f>'自由入力'!AC104</f>
        <v>4</v>
      </c>
      <c r="Y67" t="str">
        <f>'自由入力'!AD104</f>
        <v>雨宮　優奈</v>
      </c>
      <c r="Z67" s="135">
        <f>'自由入力'!AL104</f>
        <v>11.05</v>
      </c>
      <c r="AA67">
        <v>1</v>
      </c>
    </row>
    <row r="68" spans="1:27" ht="13.5">
      <c r="A68">
        <f t="shared" si="6"/>
        <v>66</v>
      </c>
      <c r="B68" t="str">
        <f>'自由入力'!AB122</f>
        <v>群馬太田市立藪塚本町</v>
      </c>
      <c r="C68">
        <f>'自由入力'!AC122</f>
        <v>12</v>
      </c>
      <c r="D68" t="str">
        <f>'自由入力'!AD122</f>
        <v>竹内　今日子</v>
      </c>
      <c r="E68" s="135">
        <f>'自由入力'!AF122</f>
        <v>11.6</v>
      </c>
      <c r="F68">
        <v>1</v>
      </c>
      <c r="H68">
        <f t="shared" si="7"/>
        <v>65</v>
      </c>
      <c r="I68" t="str">
        <f>'自由入力'!AB123</f>
        <v>群馬太田市立藪塚本町</v>
      </c>
      <c r="J68">
        <f>'自由入力'!AC123</f>
        <v>13</v>
      </c>
      <c r="K68" t="str">
        <f>'自由入力'!AD123</f>
        <v>新井　美月</v>
      </c>
      <c r="L68" s="136">
        <f>'自由入力'!AH123</f>
        <v>9.05</v>
      </c>
      <c r="M68">
        <v>1</v>
      </c>
      <c r="O68">
        <f aca="true" t="shared" si="8" ref="O68:O126">RANK(S68,$S$3:$S$126)</f>
        <v>66</v>
      </c>
      <c r="P68" t="str">
        <f>'自由入力'!AB31</f>
        <v>埼玉聖望学園</v>
      </c>
      <c r="Q68">
        <f>'自由入力'!AC31</f>
        <v>25</v>
      </c>
      <c r="R68" t="str">
        <f>'自由入力'!AD31</f>
        <v>岡田　志織</v>
      </c>
      <c r="S68" s="135">
        <f>'自由入力'!AJ31</f>
        <v>9.7</v>
      </c>
      <c r="T68">
        <v>1</v>
      </c>
      <c r="V68">
        <f aca="true" t="shared" si="9" ref="V68:V126">RANK(Z68,$Z$3:$Z$126)</f>
        <v>66</v>
      </c>
      <c r="W68" t="str">
        <f>'自由入力'!AB31</f>
        <v>埼玉聖望学園</v>
      </c>
      <c r="X68">
        <f>'自由入力'!AC31</f>
        <v>25</v>
      </c>
      <c r="Y68" t="str">
        <f>'自由入力'!AD31</f>
        <v>岡田　志織</v>
      </c>
      <c r="Z68" s="135">
        <f>'自由入力'!AL31</f>
        <v>10.95</v>
      </c>
      <c r="AA68">
        <v>1</v>
      </c>
    </row>
    <row r="69" spans="1:27" ht="13.5">
      <c r="A69">
        <f t="shared" si="6"/>
        <v>67</v>
      </c>
      <c r="B69" t="str">
        <f>'自由入力'!AB73</f>
        <v>神奈川横浜市立寺尾</v>
      </c>
      <c r="C69">
        <f>'自由入力'!AC73</f>
        <v>33</v>
      </c>
      <c r="D69" t="str">
        <f>'自由入力'!AD73</f>
        <v>石渡　未来</v>
      </c>
      <c r="E69" s="135">
        <f>'自由入力'!AF73</f>
        <v>11.55</v>
      </c>
      <c r="F69">
        <v>1</v>
      </c>
      <c r="H69">
        <f t="shared" si="7"/>
        <v>67</v>
      </c>
      <c r="I69" t="str">
        <f>'自由入力'!AB58</f>
        <v>神奈川横浜市立松本</v>
      </c>
      <c r="J69">
        <f>'自由入力'!AC58</f>
        <v>37</v>
      </c>
      <c r="K69" t="str">
        <f>'自由入力'!AD58</f>
        <v>青木　飛鳥</v>
      </c>
      <c r="L69" s="136">
        <f>'自由入力'!AH58</f>
        <v>8.8</v>
      </c>
      <c r="M69">
        <v>1</v>
      </c>
      <c r="O69">
        <f t="shared" si="8"/>
        <v>67</v>
      </c>
      <c r="P69" t="str">
        <f>'自由入力'!AB7</f>
        <v>千葉香取市立佐原</v>
      </c>
      <c r="Q69">
        <f>'自由入力'!AC7</f>
        <v>82</v>
      </c>
      <c r="R69" t="str">
        <f>'自由入力'!AD7</f>
        <v>齋藤　優果</v>
      </c>
      <c r="S69" s="135">
        <f>'自由入力'!AJ7</f>
        <v>9.65</v>
      </c>
      <c r="T69">
        <v>1</v>
      </c>
      <c r="V69">
        <f t="shared" si="9"/>
        <v>67</v>
      </c>
      <c r="W69" t="str">
        <f>'自由入力'!AB36</f>
        <v>千葉銚子市立第四</v>
      </c>
      <c r="X69">
        <f>'自由入力'!AC36</f>
        <v>75</v>
      </c>
      <c r="Y69" t="str">
        <f>'自由入力'!AD36</f>
        <v>髙田　莉菜</v>
      </c>
      <c r="Z69" s="135">
        <f>'自由入力'!AL36</f>
        <v>10.85</v>
      </c>
      <c r="AA69">
        <v>1</v>
      </c>
    </row>
    <row r="70" spans="1:27" ht="13.5">
      <c r="A70">
        <f t="shared" si="6"/>
        <v>68</v>
      </c>
      <c r="B70" t="str">
        <f>'自由入力'!AB101</f>
        <v>山梨甲府市立城南</v>
      </c>
      <c r="C70">
        <f>'自由入力'!AC101</f>
        <v>1</v>
      </c>
      <c r="D70" t="str">
        <f>'自由入力'!AD101</f>
        <v>佐野　　葵</v>
      </c>
      <c r="E70" s="135">
        <f>'自由入力'!AF101</f>
        <v>11.5</v>
      </c>
      <c r="F70">
        <v>1</v>
      </c>
      <c r="H70">
        <f t="shared" si="7"/>
        <v>68</v>
      </c>
      <c r="I70" t="str">
        <f>'自由入力'!AB28</f>
        <v>東京板橋区立高島第二</v>
      </c>
      <c r="J70">
        <f>'自由入力'!AC28</f>
        <v>57</v>
      </c>
      <c r="K70" t="str">
        <f>'自由入力'!AD28</f>
        <v>藤野　智海</v>
      </c>
      <c r="L70" s="136">
        <f>'自由入力'!AH28</f>
        <v>8.75</v>
      </c>
      <c r="M70">
        <v>1</v>
      </c>
      <c r="O70">
        <f t="shared" si="8"/>
        <v>67</v>
      </c>
      <c r="P70" t="str">
        <f>'自由入力'!AB66</f>
        <v>栃木那須塩原市立厚崎</v>
      </c>
      <c r="Q70">
        <f>'自由入力'!AC66</f>
        <v>163</v>
      </c>
      <c r="R70" t="str">
        <f>'自由入力'!AD66</f>
        <v>松本　彩女</v>
      </c>
      <c r="S70" s="135">
        <f>'自由入力'!AJ66</f>
        <v>9.65</v>
      </c>
      <c r="T70">
        <v>1</v>
      </c>
      <c r="V70">
        <f t="shared" si="9"/>
        <v>68</v>
      </c>
      <c r="W70" t="str">
        <f>'自由入力'!AB7</f>
        <v>千葉香取市立佐原</v>
      </c>
      <c r="X70">
        <f>'自由入力'!AC7</f>
        <v>82</v>
      </c>
      <c r="Y70" t="str">
        <f>'自由入力'!AD7</f>
        <v>齋藤　優果</v>
      </c>
      <c r="Z70" s="135">
        <f>'自由入力'!AL7</f>
        <v>10.5</v>
      </c>
      <c r="AA70">
        <v>1</v>
      </c>
    </row>
    <row r="71" spans="1:27" ht="13.5">
      <c r="A71">
        <f t="shared" si="6"/>
        <v>69</v>
      </c>
      <c r="B71" t="str">
        <f>'自由入力'!AB74</f>
        <v>神奈川横浜市立寺尾</v>
      </c>
      <c r="C71">
        <f>'自由入力'!AC74</f>
        <v>34</v>
      </c>
      <c r="D71" t="str">
        <f>'自由入力'!AD74</f>
        <v>長岡　真愛</v>
      </c>
      <c r="E71" s="135">
        <f>'自由入力'!AF74</f>
        <v>11.45</v>
      </c>
      <c r="F71">
        <v>1</v>
      </c>
      <c r="H71">
        <f t="shared" si="7"/>
        <v>69</v>
      </c>
      <c r="I71" t="str">
        <f>'自由入力'!AB86</f>
        <v>山梨富士川町立増穂</v>
      </c>
      <c r="J71">
        <f>'自由入力'!AC86</f>
        <v>102</v>
      </c>
      <c r="K71" t="str">
        <f>'自由入力'!AD86</f>
        <v>村松　瀬菜</v>
      </c>
      <c r="L71" s="136">
        <f>'自由入力'!AH86</f>
        <v>8.5</v>
      </c>
      <c r="M71">
        <v>1</v>
      </c>
      <c r="O71">
        <f t="shared" si="8"/>
        <v>69</v>
      </c>
      <c r="P71" t="str">
        <f>'自由入力'!AB121</f>
        <v>群馬太田市立藪塚本町</v>
      </c>
      <c r="Q71">
        <f>'自由入力'!AC121</f>
        <v>11</v>
      </c>
      <c r="R71" t="str">
        <f>'自由入力'!AD121</f>
        <v>清水　日香理</v>
      </c>
      <c r="S71" s="135">
        <f>'自由入力'!AJ121</f>
        <v>9.5</v>
      </c>
      <c r="T71">
        <v>1</v>
      </c>
      <c r="V71">
        <f t="shared" si="9"/>
        <v>69</v>
      </c>
      <c r="W71" t="str">
        <f>'自由入力'!AB92</f>
        <v>茨城水戸市立第二</v>
      </c>
      <c r="X71">
        <f>'自由入力'!AC92</f>
        <v>42</v>
      </c>
      <c r="Y71" t="str">
        <f>'自由入力'!AD92</f>
        <v>宮尾　希梨</v>
      </c>
      <c r="Z71" s="135">
        <f>'自由入力'!AL92</f>
        <v>10.45</v>
      </c>
      <c r="AA71">
        <v>1</v>
      </c>
    </row>
    <row r="72" spans="1:27" ht="13.5">
      <c r="A72">
        <f t="shared" si="6"/>
        <v>70</v>
      </c>
      <c r="B72" t="str">
        <f>'自由入力'!AB53</f>
        <v>群馬高崎市立佐野</v>
      </c>
      <c r="C72">
        <f>'自由入力'!AC53</f>
        <v>17</v>
      </c>
      <c r="D72" t="str">
        <f>'自由入力'!AD53</f>
        <v>鈴木　真木</v>
      </c>
      <c r="E72" s="135">
        <f>'自由入力'!AF53</f>
        <v>11.4</v>
      </c>
      <c r="F72">
        <v>1</v>
      </c>
      <c r="H72">
        <f t="shared" si="7"/>
        <v>70</v>
      </c>
      <c r="I72" t="str">
        <f>'自由入力'!AB37</f>
        <v>千葉銚子市立第四</v>
      </c>
      <c r="J72">
        <f>'自由入力'!AC37</f>
        <v>76</v>
      </c>
      <c r="K72" t="str">
        <f>'自由入力'!AD37</f>
        <v>加藤　愛梨</v>
      </c>
      <c r="L72" s="136">
        <f>'自由入力'!AH37</f>
        <v>8.4</v>
      </c>
      <c r="M72">
        <v>1</v>
      </c>
      <c r="O72">
        <f t="shared" si="8"/>
        <v>70</v>
      </c>
      <c r="P72" t="str">
        <f>'自由入力'!AB16</f>
        <v>山梨山梨市立山梨南</v>
      </c>
      <c r="Q72">
        <f>'自由入力'!AC16</f>
        <v>5</v>
      </c>
      <c r="R72" t="str">
        <f>'自由入力'!AD16</f>
        <v>深澤　麻友子</v>
      </c>
      <c r="S72" s="135">
        <f>'自由入力'!AJ16</f>
        <v>9.4</v>
      </c>
      <c r="T72">
        <v>1</v>
      </c>
      <c r="V72">
        <f t="shared" si="9"/>
        <v>70</v>
      </c>
      <c r="W72" t="str">
        <f>'自由入力'!AB98</f>
        <v>千葉昭和学院</v>
      </c>
      <c r="X72">
        <f>'自由入力'!AC98</f>
        <v>73</v>
      </c>
      <c r="Y72" t="str">
        <f>'自由入力'!AD98</f>
        <v>土合　　和</v>
      </c>
      <c r="Z72" s="135">
        <f>'自由入力'!AL98</f>
        <v>10.25</v>
      </c>
      <c r="AA72">
        <v>1</v>
      </c>
    </row>
    <row r="73" spans="1:27" ht="13.5">
      <c r="A73">
        <f t="shared" si="6"/>
        <v>70</v>
      </c>
      <c r="B73" t="str">
        <f>'自由入力'!AB66</f>
        <v>栃木那須塩原市立厚崎</v>
      </c>
      <c r="C73">
        <f>'自由入力'!AC66</f>
        <v>163</v>
      </c>
      <c r="D73" t="str">
        <f>'自由入力'!AD66</f>
        <v>松本　彩女</v>
      </c>
      <c r="E73" s="135">
        <f>'自由入力'!AF66</f>
        <v>11.4</v>
      </c>
      <c r="F73">
        <v>1</v>
      </c>
      <c r="H73">
        <f t="shared" si="7"/>
        <v>71</v>
      </c>
      <c r="I73" t="str">
        <f>'自由入力'!AB53</f>
        <v>群馬高崎市立佐野</v>
      </c>
      <c r="J73">
        <f>'自由入力'!AC53</f>
        <v>17</v>
      </c>
      <c r="K73" t="str">
        <f>'自由入力'!AD53</f>
        <v>鈴木　真木</v>
      </c>
      <c r="L73" s="136">
        <f>'自由入力'!AH53</f>
        <v>8.3</v>
      </c>
      <c r="M73">
        <v>1</v>
      </c>
      <c r="O73">
        <f t="shared" si="8"/>
        <v>70</v>
      </c>
      <c r="P73" t="str">
        <f>'自由入力'!AB53</f>
        <v>群馬高崎市立佐野</v>
      </c>
      <c r="Q73">
        <f>'自由入力'!AC53</f>
        <v>17</v>
      </c>
      <c r="R73" t="str">
        <f>'自由入力'!AD53</f>
        <v>鈴木　真木</v>
      </c>
      <c r="S73" s="135">
        <f>'自由入力'!AJ53</f>
        <v>9.4</v>
      </c>
      <c r="T73">
        <v>1</v>
      </c>
      <c r="V73">
        <f t="shared" si="9"/>
        <v>71</v>
      </c>
      <c r="W73" t="str">
        <f>'自由入力'!AB103</f>
        <v>山梨甲府市立城南</v>
      </c>
      <c r="X73">
        <f>'自由入力'!AC103</f>
        <v>3</v>
      </c>
      <c r="Y73" t="str">
        <f>'自由入力'!AD103</f>
        <v>井上　里沙</v>
      </c>
      <c r="Z73" s="135">
        <f>'自由入力'!AL103</f>
        <v>10.2</v>
      </c>
      <c r="AA73">
        <v>1</v>
      </c>
    </row>
    <row r="74" spans="1:27" ht="13.5">
      <c r="A74">
        <f t="shared" si="6"/>
        <v>70</v>
      </c>
      <c r="B74" t="str">
        <f>'自由入力'!AB93</f>
        <v>茨城水戸市立第二</v>
      </c>
      <c r="C74">
        <f>'自由入力'!AC93</f>
        <v>43</v>
      </c>
      <c r="D74" t="str">
        <f>'自由入力'!AD93</f>
        <v>松原　　咲</v>
      </c>
      <c r="E74" s="135">
        <f>'自由入力'!AF93</f>
        <v>11.4</v>
      </c>
      <c r="F74">
        <v>1</v>
      </c>
      <c r="H74">
        <f t="shared" si="7"/>
        <v>72</v>
      </c>
      <c r="I74" t="str">
        <f>'自由入力'!AB122</f>
        <v>群馬太田市立藪塚本町</v>
      </c>
      <c r="J74">
        <f>'自由入力'!AC122</f>
        <v>12</v>
      </c>
      <c r="K74" t="str">
        <f>'自由入力'!AD122</f>
        <v>竹内　今日子</v>
      </c>
      <c r="L74" s="136">
        <f>'自由入力'!AH122</f>
        <v>8.15</v>
      </c>
      <c r="M74">
        <v>1</v>
      </c>
      <c r="O74">
        <f t="shared" si="8"/>
        <v>72</v>
      </c>
      <c r="P74" t="str">
        <f>'自由入力'!AB79</f>
        <v>東京藤村女子</v>
      </c>
      <c r="Q74">
        <f>'自由入力'!AC79</f>
        <v>54</v>
      </c>
      <c r="R74" t="str">
        <f>'自由入力'!AD79</f>
        <v>中野　光海</v>
      </c>
      <c r="S74" s="135">
        <f>'自由入力'!AJ79</f>
        <v>9.25</v>
      </c>
      <c r="T74">
        <v>1</v>
      </c>
      <c r="V74">
        <f t="shared" si="9"/>
        <v>72</v>
      </c>
      <c r="W74" t="str">
        <f>'自由入力'!AB6</f>
        <v>千葉香取市立佐原</v>
      </c>
      <c r="X74">
        <f>'自由入力'!AC6</f>
        <v>81</v>
      </c>
      <c r="Y74" t="str">
        <f>'自由入力'!AD6</f>
        <v>岡田　八重</v>
      </c>
      <c r="Z74" s="135">
        <f>'自由入力'!AL6</f>
        <v>10.15</v>
      </c>
      <c r="AA74">
        <v>1</v>
      </c>
    </row>
    <row r="75" spans="1:27" ht="13.5">
      <c r="A75">
        <f t="shared" si="6"/>
        <v>73</v>
      </c>
      <c r="B75" t="str">
        <f>'自由入力'!AB63</f>
        <v>千葉八千代市立村上東</v>
      </c>
      <c r="C75">
        <f>'自由入力'!AC63</f>
        <v>173</v>
      </c>
      <c r="D75" t="str">
        <f>'自由入力'!AD63</f>
        <v>野々村　璃</v>
      </c>
      <c r="E75" s="135">
        <f>'自由入力'!AF63</f>
        <v>11.3</v>
      </c>
      <c r="F75">
        <v>1</v>
      </c>
      <c r="H75">
        <f t="shared" si="7"/>
        <v>73</v>
      </c>
      <c r="I75" t="str">
        <f>'自由入力'!AB43</f>
        <v>山梨甲府市立北西</v>
      </c>
      <c r="J75">
        <f>'自由入力'!AC43</f>
        <v>104</v>
      </c>
      <c r="K75" t="str">
        <f>'自由入力'!AD43</f>
        <v>西山　莉央</v>
      </c>
      <c r="L75" s="136">
        <f>'自由入力'!AH43</f>
        <v>8.05</v>
      </c>
      <c r="M75">
        <v>1</v>
      </c>
      <c r="O75">
        <f t="shared" si="8"/>
        <v>73</v>
      </c>
      <c r="P75" t="str">
        <f>'自由入力'!AB43</f>
        <v>山梨甲府市立北西</v>
      </c>
      <c r="Q75">
        <f>'自由入力'!AC43</f>
        <v>104</v>
      </c>
      <c r="R75" t="str">
        <f>'自由入力'!AD43</f>
        <v>西山　莉央</v>
      </c>
      <c r="S75" s="135">
        <f>'自由入力'!AJ43</f>
        <v>9.2</v>
      </c>
      <c r="T75">
        <v>1</v>
      </c>
      <c r="V75">
        <f t="shared" si="9"/>
        <v>73</v>
      </c>
      <c r="W75" t="str">
        <f>'自由入力'!AB18</f>
        <v>山梨山梨市立山梨南</v>
      </c>
      <c r="X75">
        <f>'自由入力'!AC18</f>
        <v>7</v>
      </c>
      <c r="Y75" t="str">
        <f>'自由入力'!AD18</f>
        <v>山中　ほのか</v>
      </c>
      <c r="Z75" s="135">
        <f>'自由入力'!AL18</f>
        <v>10.1</v>
      </c>
      <c r="AA75">
        <v>1</v>
      </c>
    </row>
    <row r="76" spans="1:27" ht="13.5">
      <c r="A76">
        <f t="shared" si="6"/>
        <v>74</v>
      </c>
      <c r="B76" t="str">
        <f>'自由入力'!AB78</f>
        <v>東京藤村女子</v>
      </c>
      <c r="C76">
        <f>'自由入力'!AC78</f>
        <v>53</v>
      </c>
      <c r="D76" t="str">
        <f>'自由入力'!AD78</f>
        <v>遠藤　明日香</v>
      </c>
      <c r="E76" s="135">
        <f>'自由入力'!AF78</f>
        <v>11.25</v>
      </c>
      <c r="F76">
        <v>1</v>
      </c>
      <c r="H76">
        <f t="shared" si="7"/>
        <v>74</v>
      </c>
      <c r="I76" t="str">
        <f>'自由入力'!AB47</f>
        <v>茨城鉾田市立鉾田南</v>
      </c>
      <c r="J76">
        <f>'自由入力'!AC47</f>
        <v>46</v>
      </c>
      <c r="K76" t="str">
        <f>'自由入力'!AD47</f>
        <v>山口　瑞希</v>
      </c>
      <c r="L76" s="136">
        <f>'自由入力'!AH47</f>
        <v>7.8</v>
      </c>
      <c r="M76">
        <v>1</v>
      </c>
      <c r="O76">
        <f t="shared" si="8"/>
        <v>74</v>
      </c>
      <c r="P76" t="str">
        <f>'自由入力'!AB89</f>
        <v>栃木日光市立大沢</v>
      </c>
      <c r="Q76">
        <f>'自由入力'!AC89</f>
        <v>162</v>
      </c>
      <c r="R76" t="str">
        <f>'自由入力'!AD89</f>
        <v>柳田　留菜</v>
      </c>
      <c r="S76" s="135">
        <f>'自由入力'!AJ89</f>
        <v>8.8</v>
      </c>
      <c r="T76">
        <v>1</v>
      </c>
      <c r="V76">
        <f t="shared" si="9"/>
        <v>74</v>
      </c>
      <c r="W76" t="str">
        <f>'自由入力'!AB52</f>
        <v>群馬高崎市立佐野</v>
      </c>
      <c r="X76">
        <f>'自由入力'!AC52</f>
        <v>16</v>
      </c>
      <c r="Y76" t="str">
        <f>'自由入力'!AD52</f>
        <v>鈴木　花野</v>
      </c>
      <c r="Z76" s="135">
        <f>'自由入力'!AL52</f>
        <v>10.05</v>
      </c>
      <c r="AA76">
        <v>1</v>
      </c>
    </row>
    <row r="77" spans="1:27" ht="13.5">
      <c r="A77">
        <f t="shared" si="6"/>
        <v>75</v>
      </c>
      <c r="B77" t="str">
        <f>'自由入力'!AB17</f>
        <v>山梨山梨市立山梨南</v>
      </c>
      <c r="C77">
        <f>'自由入力'!AC17</f>
        <v>6</v>
      </c>
      <c r="D77" t="str">
        <f>'自由入力'!AD17</f>
        <v>多田　聖郁佳</v>
      </c>
      <c r="E77" s="135">
        <f>'自由入力'!AF17</f>
        <v>11.2</v>
      </c>
      <c r="F77">
        <v>1</v>
      </c>
      <c r="H77">
        <f t="shared" si="7"/>
        <v>75</v>
      </c>
      <c r="I77" t="str">
        <f>'自由入力'!AB46</f>
        <v>茨城鉾田市立鉾田南</v>
      </c>
      <c r="J77">
        <f>'自由入力'!AC46</f>
        <v>45</v>
      </c>
      <c r="K77" t="str">
        <f>'自由入力'!AD46</f>
        <v>雜賀　七海</v>
      </c>
      <c r="L77" s="136">
        <f>'自由入力'!AH46</f>
        <v>7.55</v>
      </c>
      <c r="M77">
        <v>1</v>
      </c>
      <c r="O77">
        <f t="shared" si="8"/>
        <v>75</v>
      </c>
      <c r="P77" t="str">
        <f>'自由入力'!AB108</f>
        <v>群馬甘楽町立第一</v>
      </c>
      <c r="Q77">
        <f>'自由入力'!AC108</f>
        <v>111</v>
      </c>
      <c r="R77" t="str">
        <f>'自由入力'!AD108</f>
        <v>土谷　瑞穂</v>
      </c>
      <c r="S77" s="135">
        <f>'自由入力'!AJ108</f>
        <v>8.7</v>
      </c>
      <c r="T77">
        <v>1</v>
      </c>
      <c r="V77">
        <f t="shared" si="9"/>
        <v>75</v>
      </c>
      <c r="W77" t="str">
        <f>'自由入力'!AB53</f>
        <v>群馬高崎市立佐野</v>
      </c>
      <c r="X77">
        <f>'自由入力'!AC53</f>
        <v>17</v>
      </c>
      <c r="Y77" t="str">
        <f>'自由入力'!AD53</f>
        <v>鈴木　真木</v>
      </c>
      <c r="Z77" s="135">
        <f>'自由入力'!AL53</f>
        <v>9.95</v>
      </c>
      <c r="AA77">
        <v>1</v>
      </c>
    </row>
    <row r="78" spans="1:27" ht="13.5">
      <c r="A78">
        <f t="shared" si="6"/>
        <v>76</v>
      </c>
      <c r="B78" t="str">
        <f>'自由入力'!AB121</f>
        <v>群馬太田市立藪塚本町</v>
      </c>
      <c r="C78">
        <f>'自由入力'!AC121</f>
        <v>11</v>
      </c>
      <c r="D78" t="str">
        <f>'自由入力'!AD121</f>
        <v>清水　日香理</v>
      </c>
      <c r="E78" s="135">
        <f>'自由入力'!AF121</f>
        <v>11.1</v>
      </c>
      <c r="F78">
        <v>1</v>
      </c>
      <c r="H78">
        <f t="shared" si="7"/>
        <v>75</v>
      </c>
      <c r="I78" t="str">
        <f>'自由入力'!AB52</f>
        <v>群馬高崎市立佐野</v>
      </c>
      <c r="J78">
        <f>'自由入力'!AC52</f>
        <v>16</v>
      </c>
      <c r="K78" t="str">
        <f>'自由入力'!AD52</f>
        <v>鈴木　花野</v>
      </c>
      <c r="L78" s="136">
        <f>'自由入力'!AH52</f>
        <v>7.55</v>
      </c>
      <c r="M78">
        <v>1</v>
      </c>
      <c r="O78">
        <f t="shared" si="8"/>
        <v>76</v>
      </c>
      <c r="P78" t="str">
        <f>'自由入力'!AB51</f>
        <v>群馬高崎市立佐野</v>
      </c>
      <c r="Q78">
        <f>'自由入力'!AC51</f>
        <v>15</v>
      </c>
      <c r="R78" t="str">
        <f>'自由入力'!AD51</f>
        <v>善如寺　絵理</v>
      </c>
      <c r="S78" s="135">
        <f>'自由入力'!AJ51</f>
        <v>8.6</v>
      </c>
      <c r="T78">
        <v>1</v>
      </c>
      <c r="V78">
        <f t="shared" si="9"/>
        <v>76</v>
      </c>
      <c r="W78" t="str">
        <f>'自由入力'!AB47</f>
        <v>茨城鉾田市立鉾田南</v>
      </c>
      <c r="X78">
        <f>'自由入力'!AC47</f>
        <v>46</v>
      </c>
      <c r="Y78" t="str">
        <f>'自由入力'!AD47</f>
        <v>山口　瑞希</v>
      </c>
      <c r="Z78" s="135">
        <f>'自由入力'!AL47</f>
        <v>9.9</v>
      </c>
      <c r="AA78">
        <v>1</v>
      </c>
    </row>
    <row r="79" spans="1:27" ht="13.5">
      <c r="A79">
        <f t="shared" si="6"/>
        <v>77</v>
      </c>
      <c r="B79" t="str">
        <f>'自由入力'!AB11</f>
        <v>栃木日光市立今市</v>
      </c>
      <c r="C79">
        <f>'自由入力'!AC11</f>
        <v>65</v>
      </c>
      <c r="D79" t="str">
        <f>'自由入力'!AD11</f>
        <v>岡部　麻衣子</v>
      </c>
      <c r="E79" s="135">
        <f>'自由入力'!AF11</f>
        <v>10.75</v>
      </c>
      <c r="F79">
        <v>1</v>
      </c>
      <c r="H79">
        <f t="shared" si="7"/>
        <v>77</v>
      </c>
      <c r="I79" t="str">
        <f>'自由入力'!AB18</f>
        <v>山梨山梨市立山梨南</v>
      </c>
      <c r="J79">
        <f>'自由入力'!AC18</f>
        <v>7</v>
      </c>
      <c r="K79" t="str">
        <f>'自由入力'!AD18</f>
        <v>山中　ほのか</v>
      </c>
      <c r="L79" s="136">
        <f>'自由入力'!AH18</f>
        <v>7.4</v>
      </c>
      <c r="M79">
        <v>1</v>
      </c>
      <c r="O79">
        <f t="shared" si="8"/>
        <v>77</v>
      </c>
      <c r="P79" t="str">
        <f>'自由入力'!AB11</f>
        <v>栃木日光市立今市</v>
      </c>
      <c r="Q79">
        <f>'自由入力'!AC11</f>
        <v>65</v>
      </c>
      <c r="R79" t="str">
        <f>'自由入力'!AD11</f>
        <v>岡部　麻衣子</v>
      </c>
      <c r="S79" s="135">
        <f>'自由入力'!AJ11</f>
        <v>8.3</v>
      </c>
      <c r="T79">
        <v>1</v>
      </c>
      <c r="V79">
        <f t="shared" si="9"/>
        <v>77</v>
      </c>
      <c r="W79" t="str">
        <f>'自由入力'!AB122</f>
        <v>群馬太田市立藪塚本町</v>
      </c>
      <c r="X79">
        <f>'自由入力'!AC122</f>
        <v>12</v>
      </c>
      <c r="Y79" t="str">
        <f>'自由入力'!AD122</f>
        <v>竹内　今日子</v>
      </c>
      <c r="Z79" s="135">
        <f>'自由入力'!AL122</f>
        <v>9.7</v>
      </c>
      <c r="AA79">
        <v>1</v>
      </c>
    </row>
    <row r="80" spans="1:27" ht="13.5">
      <c r="A80">
        <f t="shared" si="6"/>
        <v>78</v>
      </c>
      <c r="B80" t="str">
        <f>'自由入力'!AB47</f>
        <v>茨城鉾田市立鉾田南</v>
      </c>
      <c r="C80">
        <f>'自由入力'!AC47</f>
        <v>46</v>
      </c>
      <c r="D80" t="str">
        <f>'自由入力'!AD47</f>
        <v>山口　瑞希</v>
      </c>
      <c r="E80" s="135">
        <f>'自由入力'!AF47</f>
        <v>10.65</v>
      </c>
      <c r="F80">
        <v>1</v>
      </c>
      <c r="H80">
        <f t="shared" si="7"/>
        <v>78</v>
      </c>
      <c r="I80" t="str">
        <f>'自由入力'!AB38</f>
        <v>千葉銚子市立第四</v>
      </c>
      <c r="J80">
        <f>'自由入力'!AC38</f>
        <v>77</v>
      </c>
      <c r="K80" t="str">
        <f>'自由入力'!AD38</f>
        <v>小林　真由</v>
      </c>
      <c r="L80" s="136">
        <f>'自由入力'!AH38</f>
        <v>6.9</v>
      </c>
      <c r="M80">
        <v>1</v>
      </c>
      <c r="O80">
        <f t="shared" si="8"/>
        <v>78</v>
      </c>
      <c r="P80" t="str">
        <f>'自由入力'!AB6</f>
        <v>千葉香取市立佐原</v>
      </c>
      <c r="Q80">
        <f>'自由入力'!AC6</f>
        <v>81</v>
      </c>
      <c r="R80" t="str">
        <f>'自由入力'!AD6</f>
        <v>岡田　八重</v>
      </c>
      <c r="S80" s="135">
        <f>'自由入力'!AJ6</f>
        <v>8.15</v>
      </c>
      <c r="T80">
        <v>1</v>
      </c>
      <c r="V80">
        <f t="shared" si="9"/>
        <v>78</v>
      </c>
      <c r="W80" t="str">
        <f>'自由入力'!AB42</f>
        <v>栃木矢板市立矢板</v>
      </c>
      <c r="X80">
        <f>'自由入力'!AC42</f>
        <v>164</v>
      </c>
      <c r="Y80" t="str">
        <f>'自由入力'!AD42</f>
        <v>永井　ひかる</v>
      </c>
      <c r="Z80" s="135">
        <f>'自由入力'!AL42</f>
        <v>9.5</v>
      </c>
      <c r="AA80">
        <v>1</v>
      </c>
    </row>
    <row r="81" spans="1:27" ht="13.5">
      <c r="A81">
        <f t="shared" si="6"/>
        <v>78</v>
      </c>
      <c r="B81" t="str">
        <f>'自由入力'!AB89</f>
        <v>栃木日光市立大沢</v>
      </c>
      <c r="C81">
        <f>'自由入力'!AC89</f>
        <v>162</v>
      </c>
      <c r="D81" t="str">
        <f>'自由入力'!AD89</f>
        <v>柳田　留菜</v>
      </c>
      <c r="E81" s="135">
        <f>'自由入力'!AF89</f>
        <v>10.65</v>
      </c>
      <c r="F81">
        <v>1</v>
      </c>
      <c r="H81">
        <f t="shared" si="7"/>
        <v>79</v>
      </c>
      <c r="I81" t="str">
        <f>'自由入力'!AB48</f>
        <v>茨城鉾田市立鉾田南</v>
      </c>
      <c r="J81">
        <f>'自由入力'!AC48</f>
        <v>47</v>
      </c>
      <c r="K81" t="str">
        <f>'自由入力'!AD48</f>
        <v>宮本　美咲</v>
      </c>
      <c r="L81" s="136">
        <f>'自由入力'!AH48</f>
        <v>6.85</v>
      </c>
      <c r="M81">
        <v>1</v>
      </c>
      <c r="O81">
        <f t="shared" si="8"/>
        <v>78</v>
      </c>
      <c r="P81" t="str">
        <f>'自由入力'!AB48</f>
        <v>茨城鉾田市立鉾田南</v>
      </c>
      <c r="Q81">
        <f>'自由入力'!AC48</f>
        <v>47</v>
      </c>
      <c r="R81" t="str">
        <f>'自由入力'!AD48</f>
        <v>宮本　美咲</v>
      </c>
      <c r="S81" s="135">
        <f>'自由入力'!AJ48</f>
        <v>8.15</v>
      </c>
      <c r="T81">
        <v>1</v>
      </c>
      <c r="V81">
        <f t="shared" si="9"/>
        <v>78</v>
      </c>
      <c r="W81" t="str">
        <f>'自由入力'!AB48</f>
        <v>茨城鉾田市立鉾田南</v>
      </c>
      <c r="X81">
        <f>'自由入力'!AC48</f>
        <v>47</v>
      </c>
      <c r="Y81" t="str">
        <f>'自由入力'!AD48</f>
        <v>宮本　美咲</v>
      </c>
      <c r="Z81" s="135">
        <f>'自由入力'!AL48</f>
        <v>9.5</v>
      </c>
      <c r="AA81">
        <v>1</v>
      </c>
    </row>
    <row r="82" spans="1:27" ht="13.5">
      <c r="A82">
        <f t="shared" si="6"/>
        <v>80</v>
      </c>
      <c r="B82" t="str">
        <f>'自由入力'!AB6</f>
        <v>千葉香取市立佐原</v>
      </c>
      <c r="C82">
        <f>'自由入力'!AC6</f>
        <v>81</v>
      </c>
      <c r="D82" t="str">
        <f>'自由入力'!AD6</f>
        <v>岡田　八重</v>
      </c>
      <c r="E82" s="135">
        <f>'自由入力'!AF6</f>
        <v>10.45</v>
      </c>
      <c r="F82">
        <v>1</v>
      </c>
      <c r="H82">
        <f t="shared" si="7"/>
        <v>80</v>
      </c>
      <c r="I82" t="str">
        <f>'自由入力'!AB42</f>
        <v>栃木矢板市立矢板</v>
      </c>
      <c r="J82">
        <f>'自由入力'!AC42</f>
        <v>164</v>
      </c>
      <c r="K82" t="str">
        <f>'自由入力'!AD42</f>
        <v>永井　ひかる</v>
      </c>
      <c r="L82" s="136">
        <f>'自由入力'!AH42</f>
        <v>6.7</v>
      </c>
      <c r="M82">
        <v>1</v>
      </c>
      <c r="O82">
        <f t="shared" si="8"/>
        <v>80</v>
      </c>
      <c r="P82" t="str">
        <f>'自由入力'!AB37</f>
        <v>千葉銚子市立第四</v>
      </c>
      <c r="Q82">
        <f>'自由入力'!AC37</f>
        <v>76</v>
      </c>
      <c r="R82" t="str">
        <f>'自由入力'!AD37</f>
        <v>加藤　愛梨</v>
      </c>
      <c r="S82" s="135">
        <f>'自由入力'!AJ37</f>
        <v>8.1</v>
      </c>
      <c r="T82">
        <v>1</v>
      </c>
      <c r="V82">
        <f t="shared" si="9"/>
        <v>80</v>
      </c>
      <c r="W82" t="str">
        <f>'自由入力'!AB16</f>
        <v>山梨山梨市立山梨南</v>
      </c>
      <c r="X82">
        <f>'自由入力'!AC16</f>
        <v>5</v>
      </c>
      <c r="Y82" t="str">
        <f>'自由入力'!AD16</f>
        <v>深澤　麻友子</v>
      </c>
      <c r="Z82" s="135">
        <f>'自由入力'!AL16</f>
        <v>9.25</v>
      </c>
      <c r="AA82">
        <v>1</v>
      </c>
    </row>
    <row r="83" spans="1:27" ht="13.5">
      <c r="A83">
        <f t="shared" si="6"/>
        <v>81</v>
      </c>
      <c r="B83" t="str">
        <f>'自由入力'!AB42</f>
        <v>栃木矢板市立矢板</v>
      </c>
      <c r="C83">
        <f>'自由入力'!AC42</f>
        <v>164</v>
      </c>
      <c r="D83" t="str">
        <f>'自由入力'!AD42</f>
        <v>永井　ひかる</v>
      </c>
      <c r="E83" s="135">
        <f>'自由入力'!AF42</f>
        <v>10.4</v>
      </c>
      <c r="F83">
        <v>1</v>
      </c>
      <c r="H83">
        <f t="shared" si="7"/>
        <v>80</v>
      </c>
      <c r="I83" t="str">
        <f>'自由入力'!AB66</f>
        <v>栃木那須塩原市立厚崎</v>
      </c>
      <c r="J83">
        <f>'自由入力'!AC66</f>
        <v>163</v>
      </c>
      <c r="K83" t="str">
        <f>'自由入力'!AD66</f>
        <v>松本　彩女</v>
      </c>
      <c r="L83" s="136">
        <f>'自由入力'!AH66</f>
        <v>6.7</v>
      </c>
      <c r="M83">
        <v>1</v>
      </c>
      <c r="O83">
        <f t="shared" si="8"/>
        <v>81</v>
      </c>
      <c r="P83" t="str">
        <f>'自由入力'!AB12</f>
        <v>栃木日光市立今市</v>
      </c>
      <c r="Q83">
        <f>'自由入力'!AC12</f>
        <v>66</v>
      </c>
      <c r="R83" t="str">
        <f>'自由入力'!AD12</f>
        <v>岡部　　栞</v>
      </c>
      <c r="S83" s="135">
        <f>'自由入力'!AJ12</f>
        <v>8.05</v>
      </c>
      <c r="T83">
        <v>1</v>
      </c>
      <c r="V83">
        <f t="shared" si="9"/>
        <v>81</v>
      </c>
      <c r="W83" t="str">
        <f>'自由入力'!AB121</f>
        <v>群馬太田市立藪塚本町</v>
      </c>
      <c r="X83">
        <f>'自由入力'!AC121</f>
        <v>11</v>
      </c>
      <c r="Y83" t="str">
        <f>'自由入力'!AD121</f>
        <v>清水　日香理</v>
      </c>
      <c r="Z83" s="135">
        <f>'自由入力'!AL121</f>
        <v>8.8</v>
      </c>
      <c r="AA83">
        <v>1</v>
      </c>
    </row>
    <row r="84" spans="1:27" ht="13.5">
      <c r="A84">
        <f t="shared" si="6"/>
        <v>82</v>
      </c>
      <c r="B84" t="str">
        <f>'自由入力'!AB7</f>
        <v>千葉香取市立佐原</v>
      </c>
      <c r="C84">
        <f>'自由入力'!AC7</f>
        <v>82</v>
      </c>
      <c r="D84" t="str">
        <f>'自由入力'!AD7</f>
        <v>齋藤　優果</v>
      </c>
      <c r="E84" s="135">
        <f>'自由入力'!AF7</f>
        <v>10.35</v>
      </c>
      <c r="F84">
        <v>1</v>
      </c>
      <c r="H84">
        <f t="shared" si="7"/>
        <v>82</v>
      </c>
      <c r="I84" t="str">
        <f>'自由入力'!AB11</f>
        <v>栃木日光市立今市</v>
      </c>
      <c r="J84">
        <f>'自由入力'!AC11</f>
        <v>65</v>
      </c>
      <c r="K84" t="str">
        <f>'自由入力'!AD11</f>
        <v>岡部　麻衣子</v>
      </c>
      <c r="L84" s="136">
        <f>'自由入力'!AH11</f>
        <v>6.55</v>
      </c>
      <c r="M84">
        <v>1</v>
      </c>
      <c r="O84">
        <f t="shared" si="8"/>
        <v>82</v>
      </c>
      <c r="P84" t="str">
        <f>'自由入力'!AB122</f>
        <v>群馬太田市立藪塚本町</v>
      </c>
      <c r="Q84">
        <f>'自由入力'!AC122</f>
        <v>12</v>
      </c>
      <c r="R84" t="str">
        <f>'自由入力'!AD122</f>
        <v>竹内　今日子</v>
      </c>
      <c r="S84" s="135">
        <f>'自由入力'!AJ122</f>
        <v>7.95</v>
      </c>
      <c r="T84">
        <v>1</v>
      </c>
      <c r="V84">
        <f t="shared" si="9"/>
        <v>82</v>
      </c>
      <c r="W84" t="str">
        <f>'自由入力'!AB66</f>
        <v>栃木那須塩原市立厚崎</v>
      </c>
      <c r="X84">
        <f>'自由入力'!AC66</f>
        <v>163</v>
      </c>
      <c r="Y84" t="str">
        <f>'自由入力'!AD66</f>
        <v>松本　彩女</v>
      </c>
      <c r="Z84" s="135">
        <f>'自由入力'!AL66</f>
        <v>8.55</v>
      </c>
      <c r="AA84">
        <v>1</v>
      </c>
    </row>
    <row r="85" spans="1:27" ht="13.5">
      <c r="A85">
        <f t="shared" si="6"/>
        <v>83</v>
      </c>
      <c r="B85" t="str">
        <f>'自由入力'!AB116</f>
        <v>栃木佐野市立北</v>
      </c>
      <c r="C85">
        <f>'自由入力'!AC116</f>
        <v>61</v>
      </c>
      <c r="D85" t="str">
        <f>'自由入力'!AD116</f>
        <v>小林　春香</v>
      </c>
      <c r="E85" s="135">
        <f>'自由入力'!AF116</f>
        <v>10.3</v>
      </c>
      <c r="F85">
        <v>1</v>
      </c>
      <c r="H85">
        <f t="shared" si="7"/>
        <v>83</v>
      </c>
      <c r="I85" t="str">
        <f>'自由入力'!AB89</f>
        <v>栃木日光市立大沢</v>
      </c>
      <c r="J85">
        <f>'自由入力'!AC89</f>
        <v>162</v>
      </c>
      <c r="K85" t="str">
        <f>'自由入力'!AD89</f>
        <v>柳田　留菜</v>
      </c>
      <c r="L85" s="136">
        <f>'自由入力'!AH89</f>
        <v>6.5</v>
      </c>
      <c r="M85">
        <v>1</v>
      </c>
      <c r="O85">
        <f t="shared" si="8"/>
        <v>83</v>
      </c>
      <c r="P85" t="str">
        <f>'自由入力'!AB124</f>
        <v>群馬太田市立藪塚本町</v>
      </c>
      <c r="Q85">
        <f>'自由入力'!AC124</f>
        <v>14</v>
      </c>
      <c r="R85" t="str">
        <f>'自由入力'!AD124</f>
        <v>山口　愛友</v>
      </c>
      <c r="S85" s="135">
        <f>'自由入力'!AJ124</f>
        <v>7.85</v>
      </c>
      <c r="T85">
        <v>1</v>
      </c>
      <c r="V85">
        <f t="shared" si="9"/>
        <v>83</v>
      </c>
      <c r="W85" t="str">
        <f>'自由入力'!AB89</f>
        <v>栃木日光市立大沢</v>
      </c>
      <c r="X85">
        <f>'自由入力'!AC89</f>
        <v>162</v>
      </c>
      <c r="Y85" t="str">
        <f>'自由入力'!AD89</f>
        <v>柳田　留菜</v>
      </c>
      <c r="Z85" s="135">
        <f>'自由入力'!AL89</f>
        <v>8.3</v>
      </c>
      <c r="AA85">
        <v>1</v>
      </c>
    </row>
    <row r="86" spans="1:27" ht="13.5">
      <c r="A86">
        <f t="shared" si="6"/>
        <v>84</v>
      </c>
      <c r="B86" t="str">
        <f>'自由入力'!AB52</f>
        <v>群馬高崎市立佐野</v>
      </c>
      <c r="C86">
        <f>'自由入力'!AC52</f>
        <v>16</v>
      </c>
      <c r="D86" t="str">
        <f>'自由入力'!AD52</f>
        <v>鈴木　花野</v>
      </c>
      <c r="E86" s="135">
        <f>'自由入力'!AF52</f>
        <v>10.25</v>
      </c>
      <c r="F86">
        <v>1</v>
      </c>
      <c r="H86">
        <f t="shared" si="7"/>
        <v>84</v>
      </c>
      <c r="I86" t="str">
        <f>'自由入力'!AB121</f>
        <v>群馬太田市立藪塚本町</v>
      </c>
      <c r="J86">
        <f>'自由入力'!AC121</f>
        <v>11</v>
      </c>
      <c r="K86" t="str">
        <f>'自由入力'!AD121</f>
        <v>清水　日香理</v>
      </c>
      <c r="L86" s="136">
        <f>'自由入力'!AH121</f>
        <v>6.4</v>
      </c>
      <c r="M86">
        <v>1</v>
      </c>
      <c r="O86">
        <f t="shared" si="8"/>
        <v>84</v>
      </c>
      <c r="P86" t="str">
        <f>'自由入力'!AB38</f>
        <v>千葉銚子市立第四</v>
      </c>
      <c r="Q86">
        <f>'自由入力'!AC38</f>
        <v>77</v>
      </c>
      <c r="R86" t="str">
        <f>'自由入力'!AD38</f>
        <v>小林　真由</v>
      </c>
      <c r="S86" s="135">
        <f>'自由入力'!AJ38</f>
        <v>7.45</v>
      </c>
      <c r="T86">
        <v>1</v>
      </c>
      <c r="V86">
        <f t="shared" si="9"/>
        <v>84</v>
      </c>
      <c r="W86" t="str">
        <f>'自由入力'!AB11</f>
        <v>栃木日光市立今市</v>
      </c>
      <c r="X86">
        <f>'自由入力'!AC11</f>
        <v>65</v>
      </c>
      <c r="Y86" t="str">
        <f>'自由入力'!AD11</f>
        <v>岡部　麻衣子</v>
      </c>
      <c r="Z86" s="135">
        <f>'自由入力'!AL11</f>
        <v>7.9</v>
      </c>
      <c r="AA86">
        <v>1</v>
      </c>
    </row>
    <row r="87" spans="1:27" ht="13.5">
      <c r="A87">
        <f t="shared" si="6"/>
        <v>84</v>
      </c>
      <c r="B87" t="str">
        <f>'自由入力'!AB124</f>
        <v>群馬太田市立藪塚本町</v>
      </c>
      <c r="C87">
        <f>'自由入力'!AC124</f>
        <v>14</v>
      </c>
      <c r="D87" t="str">
        <f>'自由入力'!AD124</f>
        <v>山口　愛友</v>
      </c>
      <c r="E87" s="135">
        <f>'自由入力'!AF124</f>
        <v>10.25</v>
      </c>
      <c r="F87">
        <v>1</v>
      </c>
      <c r="H87">
        <f t="shared" si="7"/>
        <v>85</v>
      </c>
      <c r="I87" t="str">
        <f>'自由入力'!AB49</f>
        <v>茨城鉾田市立鉾田南</v>
      </c>
      <c r="J87">
        <f>'自由入力'!AC49</f>
        <v>48</v>
      </c>
      <c r="K87" t="str">
        <f>'自由入力'!AD49</f>
        <v>井川　有紗</v>
      </c>
      <c r="L87" s="136">
        <f>'自由入力'!AH49</f>
        <v>6.25</v>
      </c>
      <c r="M87">
        <v>1</v>
      </c>
      <c r="O87">
        <f t="shared" si="8"/>
        <v>84</v>
      </c>
      <c r="P87" t="str">
        <f>'自由入力'!AB52</f>
        <v>群馬高崎市立佐野</v>
      </c>
      <c r="Q87">
        <f>'自由入力'!AC52</f>
        <v>16</v>
      </c>
      <c r="R87" t="str">
        <f>'自由入力'!AD52</f>
        <v>鈴木　花野</v>
      </c>
      <c r="S87" s="135">
        <f>'自由入力'!AJ52</f>
        <v>7.45</v>
      </c>
      <c r="T87">
        <v>1</v>
      </c>
      <c r="V87">
        <f t="shared" si="9"/>
        <v>85</v>
      </c>
      <c r="W87" t="str">
        <f>'自由入力'!AB38</f>
        <v>千葉銚子市立第四</v>
      </c>
      <c r="X87">
        <f>'自由入力'!AC38</f>
        <v>77</v>
      </c>
      <c r="Y87" t="str">
        <f>'自由入力'!AD38</f>
        <v>小林　真由</v>
      </c>
      <c r="Z87" s="135">
        <f>'自由入力'!AL38</f>
        <v>7.6</v>
      </c>
      <c r="AA87">
        <v>1</v>
      </c>
    </row>
    <row r="88" spans="1:27" ht="13.5">
      <c r="A88">
        <f t="shared" si="6"/>
        <v>86</v>
      </c>
      <c r="B88" t="str">
        <f>'自由入力'!AB54</f>
        <v>群馬高崎市立佐野</v>
      </c>
      <c r="C88">
        <f>'自由入力'!AC54</f>
        <v>18</v>
      </c>
      <c r="D88" t="str">
        <f>'自由入力'!AD54</f>
        <v>関澤　紀香</v>
      </c>
      <c r="E88" s="135">
        <f>'自由入力'!AF54</f>
        <v>10.15</v>
      </c>
      <c r="F88">
        <v>1</v>
      </c>
      <c r="H88">
        <f t="shared" si="7"/>
        <v>85</v>
      </c>
      <c r="I88" t="str">
        <f>'自由入力'!AB124</f>
        <v>群馬太田市立藪塚本町</v>
      </c>
      <c r="J88">
        <f>'自由入力'!AC124</f>
        <v>14</v>
      </c>
      <c r="K88" t="str">
        <f>'自由入力'!AD124</f>
        <v>山口　愛友</v>
      </c>
      <c r="L88" s="136">
        <f>'自由入力'!AH124</f>
        <v>6.25</v>
      </c>
      <c r="M88">
        <v>1</v>
      </c>
      <c r="O88">
        <f t="shared" si="8"/>
        <v>86</v>
      </c>
      <c r="P88" t="str">
        <f>'自由入力'!AB14</f>
        <v>栃木日光市立今市</v>
      </c>
      <c r="Q88">
        <f>'自由入力'!AC14</f>
        <v>68</v>
      </c>
      <c r="R88" t="str">
        <f>'自由入力'!AD14</f>
        <v>清水　愛菜</v>
      </c>
      <c r="S88" s="135">
        <f>'自由入力'!AJ14</f>
        <v>7.3</v>
      </c>
      <c r="T88">
        <v>1</v>
      </c>
      <c r="V88">
        <f t="shared" si="9"/>
        <v>86</v>
      </c>
      <c r="W88" t="str">
        <f>'自由入力'!AB124</f>
        <v>群馬太田市立藪塚本町</v>
      </c>
      <c r="X88">
        <f>'自由入力'!AC124</f>
        <v>14</v>
      </c>
      <c r="Y88" t="str">
        <f>'自由入力'!AD124</f>
        <v>山口　愛友</v>
      </c>
      <c r="Z88" s="135">
        <f>'自由入力'!AL124</f>
        <v>7.4</v>
      </c>
      <c r="AA88">
        <v>1</v>
      </c>
    </row>
    <row r="89" spans="1:27" ht="13.5">
      <c r="A89">
        <f t="shared" si="6"/>
        <v>87</v>
      </c>
      <c r="B89" t="str">
        <f>'自由入力'!AB46</f>
        <v>茨城鉾田市立鉾田南</v>
      </c>
      <c r="C89">
        <f>'自由入力'!AC46</f>
        <v>45</v>
      </c>
      <c r="D89" t="str">
        <f>'自由入力'!AD46</f>
        <v>雜賀　七海</v>
      </c>
      <c r="E89" s="135">
        <f>'自由入力'!AF46</f>
        <v>10.1</v>
      </c>
      <c r="F89">
        <v>1</v>
      </c>
      <c r="H89">
        <f t="shared" si="7"/>
        <v>87</v>
      </c>
      <c r="I89" t="str">
        <f>'自由入力'!AB6</f>
        <v>千葉香取市立佐原</v>
      </c>
      <c r="J89">
        <f>'自由入力'!AC6</f>
        <v>81</v>
      </c>
      <c r="K89" t="str">
        <f>'自由入力'!AD6</f>
        <v>岡田　八重</v>
      </c>
      <c r="L89" s="136">
        <f>'自由入力'!AH6</f>
        <v>6.05</v>
      </c>
      <c r="M89">
        <v>1</v>
      </c>
      <c r="O89">
        <f t="shared" si="8"/>
        <v>87</v>
      </c>
      <c r="P89" t="str">
        <f>'自由入力'!AB46</f>
        <v>茨城鉾田市立鉾田南</v>
      </c>
      <c r="Q89">
        <f>'自由入力'!AC46</f>
        <v>45</v>
      </c>
      <c r="R89" t="str">
        <f>'自由入力'!AD46</f>
        <v>雜賀　七海</v>
      </c>
      <c r="S89" s="135">
        <f>'自由入力'!AJ46</f>
        <v>7.25</v>
      </c>
      <c r="T89">
        <v>1</v>
      </c>
      <c r="V89">
        <f t="shared" si="9"/>
        <v>87</v>
      </c>
      <c r="W89" t="str">
        <f>'自由入力'!AB46</f>
        <v>茨城鉾田市立鉾田南</v>
      </c>
      <c r="X89">
        <f>'自由入力'!AC46</f>
        <v>45</v>
      </c>
      <c r="Y89" t="str">
        <f>'自由入力'!AD46</f>
        <v>雜賀　七海</v>
      </c>
      <c r="Z89" s="135">
        <f>'自由入力'!AL46</f>
        <v>7.25</v>
      </c>
      <c r="AA89">
        <v>1</v>
      </c>
    </row>
    <row r="90" spans="1:27" ht="13.5">
      <c r="A90">
        <f t="shared" si="6"/>
        <v>87</v>
      </c>
      <c r="B90" t="str">
        <f>'自由入力'!AB48</f>
        <v>茨城鉾田市立鉾田南</v>
      </c>
      <c r="C90">
        <f>'自由入力'!AC48</f>
        <v>47</v>
      </c>
      <c r="D90" t="str">
        <f>'自由入力'!AD48</f>
        <v>宮本　美咲</v>
      </c>
      <c r="E90" s="135">
        <f>'自由入力'!AF48</f>
        <v>10.1</v>
      </c>
      <c r="F90">
        <v>1</v>
      </c>
      <c r="H90">
        <f t="shared" si="7"/>
        <v>88</v>
      </c>
      <c r="I90" t="str">
        <f>'自由入力'!AB116</f>
        <v>栃木佐野市立北</v>
      </c>
      <c r="J90">
        <f>'自由入力'!AC116</f>
        <v>61</v>
      </c>
      <c r="K90" t="str">
        <f>'自由入力'!AD116</f>
        <v>小林　春香</v>
      </c>
      <c r="L90" s="136">
        <f>'自由入力'!AH116</f>
        <v>5.95</v>
      </c>
      <c r="M90">
        <v>1</v>
      </c>
      <c r="O90">
        <f t="shared" si="8"/>
        <v>88</v>
      </c>
      <c r="P90" t="str">
        <f>'自由入力'!AB42</f>
        <v>栃木矢板市立矢板</v>
      </c>
      <c r="Q90">
        <f>'自由入力'!AC42</f>
        <v>164</v>
      </c>
      <c r="R90" t="str">
        <f>'自由入力'!AD42</f>
        <v>永井　ひかる</v>
      </c>
      <c r="S90" s="135">
        <f>'自由入力'!AJ42</f>
        <v>7.2</v>
      </c>
      <c r="T90">
        <v>1</v>
      </c>
      <c r="V90">
        <f t="shared" si="9"/>
        <v>88</v>
      </c>
      <c r="W90" t="str">
        <f>'自由入力'!AB49</f>
        <v>茨城鉾田市立鉾田南</v>
      </c>
      <c r="X90">
        <f>'自由入力'!AC49</f>
        <v>48</v>
      </c>
      <c r="Y90" t="str">
        <f>'自由入力'!AD49</f>
        <v>井川　有紗</v>
      </c>
      <c r="Z90" s="135">
        <f>'自由入力'!AL49</f>
        <v>6.95</v>
      </c>
      <c r="AA90">
        <v>1</v>
      </c>
    </row>
    <row r="91" spans="1:27" ht="13.5">
      <c r="A91">
        <f t="shared" si="6"/>
        <v>87</v>
      </c>
      <c r="B91" t="str">
        <f>'自由入力'!AB56</f>
        <v>神奈川横浜市立松本</v>
      </c>
      <c r="C91">
        <f>'自由入力'!AC56</f>
        <v>35</v>
      </c>
      <c r="D91" t="str">
        <f>'自由入力'!AD56</f>
        <v>佐藤　菜美</v>
      </c>
      <c r="E91" s="135">
        <f>'自由入力'!AF56</f>
        <v>10.1</v>
      </c>
      <c r="F91">
        <v>1</v>
      </c>
      <c r="H91">
        <f t="shared" si="7"/>
        <v>89</v>
      </c>
      <c r="I91" t="str">
        <f>'自由入力'!AB119</f>
        <v>栃木佐野市立北</v>
      </c>
      <c r="J91">
        <f>'自由入力'!AC119</f>
        <v>64</v>
      </c>
      <c r="K91" t="str">
        <f>'自由入力'!AD119</f>
        <v>松澤　優里</v>
      </c>
      <c r="L91" s="136">
        <f>'自由入力'!AH119</f>
        <v>5.9</v>
      </c>
      <c r="M91">
        <v>1</v>
      </c>
      <c r="O91">
        <f t="shared" si="8"/>
        <v>88</v>
      </c>
      <c r="P91" t="str">
        <f>'自由入力'!AB47</f>
        <v>茨城鉾田市立鉾田南</v>
      </c>
      <c r="Q91">
        <f>'自由入力'!AC47</f>
        <v>46</v>
      </c>
      <c r="R91" t="str">
        <f>'自由入力'!AD47</f>
        <v>山口　瑞希</v>
      </c>
      <c r="S91" s="135">
        <f>'自由入力'!AJ47</f>
        <v>7.2</v>
      </c>
      <c r="T91">
        <v>1</v>
      </c>
      <c r="V91">
        <f t="shared" si="9"/>
        <v>89</v>
      </c>
      <c r="W91" t="str">
        <f>'自由入力'!AB118</f>
        <v>栃木佐野市立北</v>
      </c>
      <c r="X91">
        <f>'自由入力'!AC118</f>
        <v>63</v>
      </c>
      <c r="Y91" t="str">
        <f>'自由入力'!AD118</f>
        <v>針谷　泉希</v>
      </c>
      <c r="Z91" s="135">
        <f>'自由入力'!AL118</f>
        <v>6.75</v>
      </c>
      <c r="AA91">
        <v>1</v>
      </c>
    </row>
    <row r="92" spans="1:27" ht="13.5">
      <c r="A92">
        <f t="shared" si="6"/>
        <v>87</v>
      </c>
      <c r="B92" t="str">
        <f>'自由入力'!AB118</f>
        <v>栃木佐野市立北</v>
      </c>
      <c r="C92">
        <f>'自由入力'!AC118</f>
        <v>63</v>
      </c>
      <c r="D92" t="str">
        <f>'自由入力'!AD118</f>
        <v>針谷　泉希</v>
      </c>
      <c r="E92" s="135">
        <f>'自由入力'!AF118</f>
        <v>10.1</v>
      </c>
      <c r="F92">
        <v>1</v>
      </c>
      <c r="H92">
        <f t="shared" si="7"/>
        <v>90</v>
      </c>
      <c r="I92" t="str">
        <f>'自由入力'!AB118</f>
        <v>栃木佐野市立北</v>
      </c>
      <c r="J92">
        <f>'自由入力'!AC118</f>
        <v>63</v>
      </c>
      <c r="K92" t="str">
        <f>'自由入力'!AD118</f>
        <v>針谷　泉希</v>
      </c>
      <c r="L92" s="136">
        <f>'自由入力'!AH118</f>
        <v>5.7</v>
      </c>
      <c r="M92">
        <v>1</v>
      </c>
      <c r="O92">
        <f t="shared" si="8"/>
        <v>90</v>
      </c>
      <c r="P92" t="str">
        <f>'自由入力'!AB119</f>
        <v>栃木佐野市立北</v>
      </c>
      <c r="Q92">
        <f>'自由入力'!AC119</f>
        <v>64</v>
      </c>
      <c r="R92" t="str">
        <f>'自由入力'!AD119</f>
        <v>松澤　優里</v>
      </c>
      <c r="S92" s="135">
        <f>'自由入力'!AJ119</f>
        <v>7.1</v>
      </c>
      <c r="T92">
        <v>1</v>
      </c>
      <c r="V92">
        <f t="shared" si="9"/>
        <v>90</v>
      </c>
      <c r="W92" t="str">
        <f>'自由入力'!AB116</f>
        <v>栃木佐野市立北</v>
      </c>
      <c r="X92">
        <f>'自由入力'!AC116</f>
        <v>61</v>
      </c>
      <c r="Y92" t="str">
        <f>'自由入力'!AD116</f>
        <v>小林　春香</v>
      </c>
      <c r="Z92" s="135">
        <f>'自由入力'!AL116</f>
        <v>6.55</v>
      </c>
      <c r="AA92">
        <v>1</v>
      </c>
    </row>
    <row r="93" spans="1:27" ht="13.5">
      <c r="A93">
        <f t="shared" si="6"/>
        <v>91</v>
      </c>
      <c r="B93" t="str">
        <f>'自由入力'!AB38</f>
        <v>千葉銚子市立第四</v>
      </c>
      <c r="C93">
        <f>'自由入力'!AC38</f>
        <v>77</v>
      </c>
      <c r="D93" t="str">
        <f>'自由入力'!AD38</f>
        <v>小林　真由</v>
      </c>
      <c r="E93" s="135">
        <f>'自由入力'!AF38</f>
        <v>9.95</v>
      </c>
      <c r="F93">
        <v>1</v>
      </c>
      <c r="H93">
        <f t="shared" si="7"/>
        <v>91</v>
      </c>
      <c r="I93" t="str">
        <f>'自由入力'!AB7</f>
        <v>千葉香取市立佐原</v>
      </c>
      <c r="J93">
        <f>'自由入力'!AC7</f>
        <v>82</v>
      </c>
      <c r="K93" t="str">
        <f>'自由入力'!AD7</f>
        <v>齋藤　優果</v>
      </c>
      <c r="L93" s="136">
        <f>'自由入力'!AH7</f>
        <v>5.2</v>
      </c>
      <c r="M93">
        <v>1</v>
      </c>
      <c r="O93">
        <f t="shared" si="8"/>
        <v>91</v>
      </c>
      <c r="P93" t="str">
        <f>'自由入力'!AB8</f>
        <v>千葉香取市立佐原</v>
      </c>
      <c r="Q93">
        <f>'自由入力'!AC8</f>
        <v>83</v>
      </c>
      <c r="R93" t="str">
        <f>'自由入力'!AD8</f>
        <v>齋藤　　綾</v>
      </c>
      <c r="S93" s="135">
        <f>'自由入力'!AJ8</f>
        <v>6.9</v>
      </c>
      <c r="T93">
        <v>1</v>
      </c>
      <c r="V93">
        <f t="shared" si="9"/>
        <v>91</v>
      </c>
      <c r="W93" t="str">
        <f>'自由入力'!AB119</f>
        <v>栃木佐野市立北</v>
      </c>
      <c r="X93">
        <f>'自由入力'!AC119</f>
        <v>64</v>
      </c>
      <c r="Y93" t="str">
        <f>'自由入力'!AD119</f>
        <v>松澤　優里</v>
      </c>
      <c r="Z93" s="135">
        <f>'自由入力'!AL119</f>
        <v>6.45</v>
      </c>
      <c r="AA93">
        <v>1</v>
      </c>
    </row>
    <row r="94" spans="1:27" ht="13.5">
      <c r="A94">
        <f t="shared" si="6"/>
        <v>92</v>
      </c>
      <c r="B94" t="str">
        <f>'自由入力'!AB8</f>
        <v>千葉香取市立佐原</v>
      </c>
      <c r="C94">
        <f>'自由入力'!AC8</f>
        <v>83</v>
      </c>
      <c r="D94" t="str">
        <f>'自由入力'!AD8</f>
        <v>齋藤　　綾</v>
      </c>
      <c r="E94" s="135">
        <f>'自由入力'!AF8</f>
        <v>9.85</v>
      </c>
      <c r="F94">
        <v>1</v>
      </c>
      <c r="H94">
        <f t="shared" si="7"/>
        <v>92</v>
      </c>
      <c r="I94" t="str">
        <f>'自由入力'!AB8</f>
        <v>千葉香取市立佐原</v>
      </c>
      <c r="J94">
        <f>'自由入力'!AC8</f>
        <v>83</v>
      </c>
      <c r="K94" t="str">
        <f>'自由入力'!AD8</f>
        <v>齋藤　　綾</v>
      </c>
      <c r="L94" s="136">
        <f>'自由入力'!AH8</f>
        <v>3.45</v>
      </c>
      <c r="M94">
        <v>1</v>
      </c>
      <c r="O94">
        <f t="shared" si="8"/>
        <v>92</v>
      </c>
      <c r="P94" t="str">
        <f>'自由入力'!AB116</f>
        <v>栃木佐野市立北</v>
      </c>
      <c r="Q94">
        <f>'自由入力'!AC116</f>
        <v>61</v>
      </c>
      <c r="R94" t="str">
        <f>'自由入力'!AD116</f>
        <v>小林　春香</v>
      </c>
      <c r="S94" s="135">
        <f>'自由入力'!AJ116</f>
        <v>6.85</v>
      </c>
      <c r="T94">
        <v>1</v>
      </c>
      <c r="V94">
        <f t="shared" si="9"/>
        <v>92</v>
      </c>
      <c r="W94" t="str">
        <f>'自由入力'!AB8</f>
        <v>千葉香取市立佐原</v>
      </c>
      <c r="X94">
        <f>'自由入力'!AC8</f>
        <v>83</v>
      </c>
      <c r="Y94" t="str">
        <f>'自由入力'!AD8</f>
        <v>齋藤　　綾</v>
      </c>
      <c r="Z94" s="135">
        <f>'自由入力'!AL8</f>
        <v>6.4</v>
      </c>
      <c r="AA94">
        <v>1</v>
      </c>
    </row>
    <row r="95" spans="1:27" ht="13.5">
      <c r="A95">
        <f t="shared" si="6"/>
        <v>93</v>
      </c>
      <c r="B95" t="str">
        <f>'自由入力'!AB119</f>
        <v>栃木佐野市立北</v>
      </c>
      <c r="C95">
        <f>'自由入力'!AC119</f>
        <v>64</v>
      </c>
      <c r="D95" t="str">
        <f>'自由入力'!AD119</f>
        <v>松澤　優里</v>
      </c>
      <c r="E95" s="135">
        <f>'自由入力'!AF119</f>
        <v>9.8</v>
      </c>
      <c r="F95">
        <v>1</v>
      </c>
      <c r="H95">
        <f t="shared" si="7"/>
        <v>93</v>
      </c>
      <c r="I95" t="str">
        <f>'自由入力'!AB12</f>
        <v>栃木日光市立今市</v>
      </c>
      <c r="J95">
        <f>'自由入力'!AC12</f>
        <v>66</v>
      </c>
      <c r="K95" t="str">
        <f>'自由入力'!AD12</f>
        <v>岡部　　栞</v>
      </c>
      <c r="L95" s="136">
        <f>'自由入力'!AH12</f>
        <v>3.1</v>
      </c>
      <c r="M95">
        <v>1</v>
      </c>
      <c r="O95">
        <f t="shared" si="8"/>
        <v>93</v>
      </c>
      <c r="P95" t="str">
        <f>'自由入力'!AB56</f>
        <v>神奈川横浜市立松本</v>
      </c>
      <c r="Q95">
        <f>'自由入力'!AC56</f>
        <v>35</v>
      </c>
      <c r="R95" t="str">
        <f>'自由入力'!AD56</f>
        <v>佐藤　菜美</v>
      </c>
      <c r="S95" s="135">
        <f>'自由入力'!AJ56</f>
        <v>6.7</v>
      </c>
      <c r="T95">
        <v>1</v>
      </c>
      <c r="V95">
        <f t="shared" si="9"/>
        <v>93</v>
      </c>
      <c r="W95" t="str">
        <f>'自由入力'!AB54</f>
        <v>群馬高崎市立佐野</v>
      </c>
      <c r="X95">
        <f>'自由入力'!AC54</f>
        <v>18</v>
      </c>
      <c r="Y95" t="str">
        <f>'自由入力'!AD54</f>
        <v>関澤　紀香</v>
      </c>
      <c r="Z95" s="135">
        <f>'自由入力'!AL54</f>
        <v>6.15</v>
      </c>
      <c r="AA95">
        <v>1</v>
      </c>
    </row>
    <row r="96" spans="1:27" ht="13.5">
      <c r="A96">
        <f t="shared" si="6"/>
        <v>94</v>
      </c>
      <c r="B96" t="str">
        <f>'自由入力'!AB49</f>
        <v>茨城鉾田市立鉾田南</v>
      </c>
      <c r="C96">
        <f>'自由入力'!AC49</f>
        <v>48</v>
      </c>
      <c r="D96" t="str">
        <f>'自由入力'!AD49</f>
        <v>井川　有紗</v>
      </c>
      <c r="E96" s="135">
        <f>'自由入力'!AF49</f>
        <v>9.65</v>
      </c>
      <c r="F96">
        <v>1</v>
      </c>
      <c r="H96">
        <f t="shared" si="7"/>
        <v>94</v>
      </c>
      <c r="I96" t="str">
        <f>'自由入力'!AB14</f>
        <v>栃木日光市立今市</v>
      </c>
      <c r="J96">
        <f>'自由入力'!AC14</f>
        <v>68</v>
      </c>
      <c r="K96" t="str">
        <f>'自由入力'!AD14</f>
        <v>清水　愛菜</v>
      </c>
      <c r="L96" s="136">
        <f>'自由入力'!AH14</f>
        <v>3.05</v>
      </c>
      <c r="M96">
        <v>1</v>
      </c>
      <c r="O96">
        <f t="shared" si="8"/>
        <v>94</v>
      </c>
      <c r="P96" t="str">
        <f>'自由入力'!AB13</f>
        <v>栃木日光市立今市</v>
      </c>
      <c r="Q96">
        <f>'自由入力'!AC13</f>
        <v>67</v>
      </c>
      <c r="R96" t="str">
        <f>'自由入力'!AD13</f>
        <v>武田　菜月</v>
      </c>
      <c r="S96" s="135">
        <f>'自由入力'!AJ13</f>
        <v>6.4</v>
      </c>
      <c r="T96">
        <v>1</v>
      </c>
      <c r="V96">
        <f t="shared" si="9"/>
        <v>93</v>
      </c>
      <c r="W96" t="str">
        <f>'自由入力'!AB117</f>
        <v>栃木佐野市立北</v>
      </c>
      <c r="X96">
        <f>'自由入力'!AC117</f>
        <v>62</v>
      </c>
      <c r="Y96" t="str">
        <f>'自由入力'!AD117</f>
        <v>早川　ももこ</v>
      </c>
      <c r="Z96" s="135">
        <f>'自由入力'!AL117</f>
        <v>6.15</v>
      </c>
      <c r="AA96">
        <v>1</v>
      </c>
    </row>
    <row r="97" spans="1:27" ht="13.5">
      <c r="A97">
        <f t="shared" si="6"/>
        <v>95</v>
      </c>
      <c r="B97" t="str">
        <f>'自由入力'!AB117</f>
        <v>栃木佐野市立北</v>
      </c>
      <c r="C97">
        <f>'自由入力'!AC117</f>
        <v>62</v>
      </c>
      <c r="D97" t="str">
        <f>'自由入力'!AD117</f>
        <v>早川　ももこ</v>
      </c>
      <c r="E97" s="135">
        <f>'自由入力'!AF117</f>
        <v>9.2</v>
      </c>
      <c r="F97">
        <v>1</v>
      </c>
      <c r="H97">
        <f t="shared" si="7"/>
        <v>95</v>
      </c>
      <c r="I97" t="str">
        <f>'自由入力'!AB56</f>
        <v>神奈川横浜市立松本</v>
      </c>
      <c r="J97">
        <f>'自由入力'!AC56</f>
        <v>35</v>
      </c>
      <c r="K97" t="str">
        <f>'自由入力'!AD56</f>
        <v>佐藤　菜美</v>
      </c>
      <c r="L97" s="136">
        <f>'自由入力'!AH56</f>
        <v>3</v>
      </c>
      <c r="M97">
        <v>1</v>
      </c>
      <c r="O97">
        <f t="shared" si="8"/>
        <v>95</v>
      </c>
      <c r="P97" t="str">
        <f>'自由入力'!AB118</f>
        <v>栃木佐野市立北</v>
      </c>
      <c r="Q97">
        <f>'自由入力'!AC118</f>
        <v>63</v>
      </c>
      <c r="R97" t="str">
        <f>'自由入力'!AD118</f>
        <v>針谷　泉希</v>
      </c>
      <c r="S97" s="135">
        <f>'自由入力'!AJ118</f>
        <v>6.3</v>
      </c>
      <c r="T97">
        <v>1</v>
      </c>
      <c r="V97">
        <f t="shared" si="9"/>
        <v>95</v>
      </c>
      <c r="W97" t="str">
        <f>'自由入力'!AB14</f>
        <v>栃木日光市立今市</v>
      </c>
      <c r="X97">
        <f>'自由入力'!AC14</f>
        <v>68</v>
      </c>
      <c r="Y97" t="str">
        <f>'自由入力'!AD14</f>
        <v>清水　愛菜</v>
      </c>
      <c r="Z97" s="135">
        <f>'自由入力'!AL14</f>
        <v>5.55</v>
      </c>
      <c r="AA97">
        <v>1</v>
      </c>
    </row>
    <row r="98" spans="1:27" ht="13.5">
      <c r="A98">
        <f t="shared" si="6"/>
        <v>96</v>
      </c>
      <c r="B98" t="str">
        <f>'自由入力'!AB14</f>
        <v>栃木日光市立今市</v>
      </c>
      <c r="C98">
        <f>'自由入力'!AC14</f>
        <v>68</v>
      </c>
      <c r="D98" t="str">
        <f>'自由入力'!AD14</f>
        <v>清水　愛菜</v>
      </c>
      <c r="E98" s="135">
        <f>'自由入力'!AF14</f>
        <v>9</v>
      </c>
      <c r="F98">
        <v>1</v>
      </c>
      <c r="H98">
        <f t="shared" si="7"/>
        <v>96</v>
      </c>
      <c r="I98" t="str">
        <f>'自由入力'!AB117</f>
        <v>栃木佐野市立北</v>
      </c>
      <c r="J98">
        <f>'自由入力'!AC117</f>
        <v>62</v>
      </c>
      <c r="K98" t="str">
        <f>'自由入力'!AD117</f>
        <v>早川　ももこ</v>
      </c>
      <c r="L98" s="136">
        <f>'自由入力'!AH117</f>
        <v>2.5</v>
      </c>
      <c r="M98">
        <v>1</v>
      </c>
      <c r="O98">
        <f t="shared" si="8"/>
        <v>96</v>
      </c>
      <c r="P98" t="str">
        <f>'自由入力'!AB117</f>
        <v>栃木佐野市立北</v>
      </c>
      <c r="Q98">
        <f>'自由入力'!AC117</f>
        <v>62</v>
      </c>
      <c r="R98" t="str">
        <f>'自由入力'!AD117</f>
        <v>早川　ももこ</v>
      </c>
      <c r="S98" s="135">
        <f>'自由入力'!AJ117</f>
        <v>5.65</v>
      </c>
      <c r="T98">
        <v>1</v>
      </c>
      <c r="V98">
        <f t="shared" si="9"/>
        <v>96</v>
      </c>
      <c r="W98" t="str">
        <f>'自由入力'!AB56</f>
        <v>神奈川横浜市立松本</v>
      </c>
      <c r="X98">
        <f>'自由入力'!AC56</f>
        <v>35</v>
      </c>
      <c r="Y98" t="str">
        <f>'自由入力'!AD56</f>
        <v>佐藤　菜美</v>
      </c>
      <c r="Z98" s="135">
        <f>'自由入力'!AL56</f>
        <v>5.45</v>
      </c>
      <c r="AA98">
        <v>1</v>
      </c>
    </row>
    <row r="99" spans="1:27" ht="13.5">
      <c r="A99">
        <f aca="true" t="shared" si="10" ref="A99:A126">RANK(E99,$E$3:$E$126)</f>
        <v>97</v>
      </c>
      <c r="B99" t="str">
        <f>'自由入力'!AB12</f>
        <v>栃木日光市立今市</v>
      </c>
      <c r="C99">
        <f>'自由入力'!AC12</f>
        <v>66</v>
      </c>
      <c r="D99" t="str">
        <f>'自由入力'!AD12</f>
        <v>岡部　　栞</v>
      </c>
      <c r="E99" s="135">
        <f>'自由入力'!AF12</f>
        <v>8.5</v>
      </c>
      <c r="F99">
        <v>1</v>
      </c>
      <c r="H99">
        <f aca="true" t="shared" si="11" ref="H99:H126">RANK(L99,$L$3:$L$126)</f>
        <v>97</v>
      </c>
      <c r="I99" t="str">
        <f>'自由入力'!AB13</f>
        <v>栃木日光市立今市</v>
      </c>
      <c r="J99">
        <f>'自由入力'!AC13</f>
        <v>67</v>
      </c>
      <c r="K99" t="str">
        <f>'自由入力'!AD13</f>
        <v>武田　菜月</v>
      </c>
      <c r="L99" s="136">
        <f>'自由入力'!AH13</f>
        <v>1.9</v>
      </c>
      <c r="M99">
        <v>1</v>
      </c>
      <c r="O99">
        <f t="shared" si="8"/>
        <v>97</v>
      </c>
      <c r="P99" t="str">
        <f>'自由入力'!AB49</f>
        <v>茨城鉾田市立鉾田南</v>
      </c>
      <c r="Q99">
        <f>'自由入力'!AC49</f>
        <v>48</v>
      </c>
      <c r="R99" t="str">
        <f>'自由入力'!AD49</f>
        <v>井川　有紗</v>
      </c>
      <c r="S99" s="135">
        <f>'自由入力'!AJ49</f>
        <v>5.5</v>
      </c>
      <c r="T99">
        <v>1</v>
      </c>
      <c r="V99">
        <f t="shared" si="9"/>
        <v>97</v>
      </c>
      <c r="W99" t="str">
        <f>'自由入力'!AB12</f>
        <v>栃木日光市立今市</v>
      </c>
      <c r="X99">
        <f>'自由入力'!AC12</f>
        <v>66</v>
      </c>
      <c r="Y99" t="str">
        <f>'自由入力'!AD12</f>
        <v>岡部　　栞</v>
      </c>
      <c r="Z99" s="135">
        <f>'自由入力'!AL12</f>
        <v>5.4</v>
      </c>
      <c r="AA99">
        <v>1</v>
      </c>
    </row>
    <row r="100" spans="1:27" ht="13.5">
      <c r="A100">
        <f t="shared" si="10"/>
        <v>98</v>
      </c>
      <c r="B100" t="str">
        <f>'自由入力'!AB13</f>
        <v>栃木日光市立今市</v>
      </c>
      <c r="C100">
        <f>'自由入力'!AC13</f>
        <v>67</v>
      </c>
      <c r="D100" t="str">
        <f>'自由入力'!AD13</f>
        <v>武田　菜月</v>
      </c>
      <c r="E100" s="135">
        <f>'自由入力'!AF13</f>
        <v>8.1</v>
      </c>
      <c r="F100">
        <v>1</v>
      </c>
      <c r="H100">
        <f t="shared" si="11"/>
        <v>98</v>
      </c>
      <c r="I100" t="str">
        <f>'自由入力'!AB54</f>
        <v>群馬高崎市立佐野</v>
      </c>
      <c r="J100">
        <f>'自由入力'!AC54</f>
        <v>18</v>
      </c>
      <c r="K100" t="str">
        <f>'自由入力'!AD54</f>
        <v>関澤　紀香</v>
      </c>
      <c r="L100" s="136">
        <f>'自由入力'!AH54</f>
        <v>0</v>
      </c>
      <c r="M100">
        <v>1</v>
      </c>
      <c r="O100">
        <f t="shared" si="8"/>
        <v>98</v>
      </c>
      <c r="P100" t="str">
        <f>'自由入力'!AB54</f>
        <v>群馬高崎市立佐野</v>
      </c>
      <c r="Q100">
        <f>'自由入力'!AC54</f>
        <v>18</v>
      </c>
      <c r="R100" t="str">
        <f>'自由入力'!AD54</f>
        <v>関澤　紀香</v>
      </c>
      <c r="S100" s="135">
        <f>'自由入力'!AJ54</f>
        <v>5.45</v>
      </c>
      <c r="T100">
        <v>1</v>
      </c>
      <c r="V100">
        <f t="shared" si="9"/>
        <v>98</v>
      </c>
      <c r="W100" t="str">
        <f>'自由入力'!AB13</f>
        <v>栃木日光市立今市</v>
      </c>
      <c r="X100">
        <f>'自由入力'!AC13</f>
        <v>67</v>
      </c>
      <c r="Y100" t="str">
        <f>'自由入力'!AD13</f>
        <v>武田　菜月</v>
      </c>
      <c r="Z100" s="135">
        <f>'自由入力'!AL13</f>
        <v>4.75</v>
      </c>
      <c r="AA100">
        <v>1</v>
      </c>
    </row>
    <row r="101" spans="1:27" ht="13.5">
      <c r="A101" t="e">
        <f t="shared" si="10"/>
        <v>#VALUE!</v>
      </c>
      <c r="B101" t="str">
        <f>'自由入力'!AB9</f>
        <v>千葉香取市立佐原</v>
      </c>
      <c r="C101">
        <f>'自由入力'!AC9</f>
        <v>84</v>
      </c>
      <c r="D101" t="str">
        <f>'自由入力'!AD9</f>
        <v>久保木　千瑛</v>
      </c>
      <c r="E101" s="135" t="str">
        <f>'自由入力'!AF9</f>
        <v>棄権</v>
      </c>
      <c r="F101">
        <v>2</v>
      </c>
      <c r="H101" t="e">
        <f t="shared" si="11"/>
        <v>#VALUE!</v>
      </c>
      <c r="I101" t="str">
        <f>'自由入力'!AB9</f>
        <v>千葉香取市立佐原</v>
      </c>
      <c r="J101">
        <f>'自由入力'!AC9</f>
        <v>84</v>
      </c>
      <c r="K101" t="str">
        <f>'自由入力'!AD9</f>
        <v>久保木　千瑛</v>
      </c>
      <c r="L101" s="136" t="str">
        <f>'自由入力'!AH9</f>
        <v>棄権</v>
      </c>
      <c r="M101">
        <v>2</v>
      </c>
      <c r="O101" t="e">
        <f t="shared" si="8"/>
        <v>#VALUE!</v>
      </c>
      <c r="P101" t="str">
        <f>'自由入力'!AB9</f>
        <v>千葉香取市立佐原</v>
      </c>
      <c r="Q101">
        <f>'自由入力'!AC9</f>
        <v>84</v>
      </c>
      <c r="R101" t="str">
        <f>'自由入力'!AD9</f>
        <v>久保木　千瑛</v>
      </c>
      <c r="S101" s="135" t="str">
        <f>'自由入力'!AJ9</f>
        <v>棄権</v>
      </c>
      <c r="T101">
        <v>2</v>
      </c>
      <c r="V101" t="e">
        <f t="shared" si="9"/>
        <v>#VALUE!</v>
      </c>
      <c r="W101" t="str">
        <f>'自由入力'!AB9</f>
        <v>千葉香取市立佐原</v>
      </c>
      <c r="X101">
        <f>'自由入力'!AC9</f>
        <v>84</v>
      </c>
      <c r="Y101" t="str">
        <f>'自由入力'!AD9</f>
        <v>久保木　千瑛</v>
      </c>
      <c r="Z101" s="135" t="str">
        <f>'自由入力'!AL9</f>
        <v>棄権</v>
      </c>
      <c r="AA101">
        <v>2</v>
      </c>
    </row>
    <row r="102" spans="1:27" ht="13.5">
      <c r="A102">
        <f t="shared" si="10"/>
        <v>99</v>
      </c>
      <c r="B102">
        <f>'自由入力'!AB10</f>
        <v>0</v>
      </c>
      <c r="C102">
        <f>'自由入力'!AC10</f>
        <v>0</v>
      </c>
      <c r="D102">
        <f>'自由入力'!AD10</f>
        <v>0</v>
      </c>
      <c r="E102" s="135">
        <f>'自由入力'!AF10</f>
        <v>0</v>
      </c>
      <c r="F102">
        <v>3</v>
      </c>
      <c r="H102">
        <f t="shared" si="11"/>
        <v>98</v>
      </c>
      <c r="I102">
        <f>'自由入力'!AB10</f>
        <v>0</v>
      </c>
      <c r="J102">
        <f>'自由入力'!AC10</f>
        <v>0</v>
      </c>
      <c r="K102">
        <f>'自由入力'!AD10</f>
        <v>0</v>
      </c>
      <c r="L102" s="136">
        <f>'自由入力'!AH10</f>
        <v>0</v>
      </c>
      <c r="M102">
        <v>3</v>
      </c>
      <c r="O102">
        <f t="shared" si="8"/>
        <v>99</v>
      </c>
      <c r="P102">
        <f>'自由入力'!AB10</f>
        <v>0</v>
      </c>
      <c r="Q102">
        <f>'自由入力'!AC10</f>
        <v>0</v>
      </c>
      <c r="R102">
        <f>'自由入力'!AD10</f>
        <v>0</v>
      </c>
      <c r="S102" s="135">
        <f>'自由入力'!AJ10</f>
        <v>0</v>
      </c>
      <c r="T102">
        <v>3</v>
      </c>
      <c r="V102">
        <f t="shared" si="9"/>
        <v>99</v>
      </c>
      <c r="W102">
        <f>'自由入力'!AB10</f>
        <v>0</v>
      </c>
      <c r="X102">
        <f>'自由入力'!AC10</f>
        <v>0</v>
      </c>
      <c r="Y102">
        <f>'自由入力'!AD10</f>
        <v>0</v>
      </c>
      <c r="Z102" s="135">
        <f>'自由入力'!AL10</f>
        <v>0</v>
      </c>
      <c r="AA102">
        <v>3</v>
      </c>
    </row>
    <row r="103" spans="1:27" ht="13.5">
      <c r="A103">
        <f t="shared" si="10"/>
        <v>99</v>
      </c>
      <c r="B103">
        <f>'自由入力'!AB15</f>
        <v>0</v>
      </c>
      <c r="C103">
        <f>'自由入力'!AC15</f>
        <v>0</v>
      </c>
      <c r="D103">
        <f>'自由入力'!AD15</f>
        <v>0</v>
      </c>
      <c r="E103" s="135">
        <f>'自由入力'!AF15</f>
        <v>0</v>
      </c>
      <c r="F103">
        <v>3</v>
      </c>
      <c r="H103">
        <f t="shared" si="11"/>
        <v>98</v>
      </c>
      <c r="I103">
        <f>'自由入力'!AB15</f>
        <v>0</v>
      </c>
      <c r="J103">
        <f>'自由入力'!AC15</f>
        <v>0</v>
      </c>
      <c r="K103">
        <f>'自由入力'!AD15</f>
        <v>0</v>
      </c>
      <c r="L103" s="136">
        <f>'自由入力'!AH15</f>
        <v>0</v>
      </c>
      <c r="M103">
        <v>3</v>
      </c>
      <c r="O103">
        <f t="shared" si="8"/>
        <v>99</v>
      </c>
      <c r="P103">
        <f>'自由入力'!AB15</f>
        <v>0</v>
      </c>
      <c r="Q103">
        <f>'自由入力'!AC15</f>
        <v>0</v>
      </c>
      <c r="R103">
        <f>'自由入力'!AD15</f>
        <v>0</v>
      </c>
      <c r="S103" s="135">
        <f>'自由入力'!AJ15</f>
        <v>0</v>
      </c>
      <c r="T103">
        <v>3</v>
      </c>
      <c r="V103">
        <f t="shared" si="9"/>
        <v>99</v>
      </c>
      <c r="W103">
        <f>'自由入力'!AB15</f>
        <v>0</v>
      </c>
      <c r="X103">
        <f>'自由入力'!AC15</f>
        <v>0</v>
      </c>
      <c r="Y103">
        <f>'自由入力'!AD15</f>
        <v>0</v>
      </c>
      <c r="Z103" s="135">
        <f>'自由入力'!AL15</f>
        <v>0</v>
      </c>
      <c r="AA103">
        <v>3</v>
      </c>
    </row>
    <row r="104" spans="1:27" ht="13.5">
      <c r="A104">
        <f t="shared" si="10"/>
        <v>99</v>
      </c>
      <c r="B104">
        <f>'自由入力'!AB20</f>
        <v>0</v>
      </c>
      <c r="C104">
        <f>'自由入力'!AC20</f>
        <v>0</v>
      </c>
      <c r="D104">
        <f>'自由入力'!AD20</f>
        <v>0</v>
      </c>
      <c r="E104" s="135">
        <f>'自由入力'!AF20</f>
        <v>0</v>
      </c>
      <c r="F104">
        <v>3</v>
      </c>
      <c r="H104">
        <f t="shared" si="11"/>
        <v>98</v>
      </c>
      <c r="I104">
        <f>'自由入力'!AB20</f>
        <v>0</v>
      </c>
      <c r="J104">
        <f>'自由入力'!AC20</f>
        <v>0</v>
      </c>
      <c r="K104">
        <f>'自由入力'!AD20</f>
        <v>0</v>
      </c>
      <c r="L104" s="136">
        <f>'自由入力'!AH20</f>
        <v>0</v>
      </c>
      <c r="M104">
        <v>3</v>
      </c>
      <c r="O104">
        <f t="shared" si="8"/>
        <v>99</v>
      </c>
      <c r="P104">
        <f>'自由入力'!AB20</f>
        <v>0</v>
      </c>
      <c r="Q104">
        <f>'自由入力'!AC20</f>
        <v>0</v>
      </c>
      <c r="R104">
        <f>'自由入力'!AD20</f>
        <v>0</v>
      </c>
      <c r="S104" s="135">
        <f>'自由入力'!AJ20</f>
        <v>0</v>
      </c>
      <c r="T104">
        <v>3</v>
      </c>
      <c r="V104">
        <f t="shared" si="9"/>
        <v>99</v>
      </c>
      <c r="W104">
        <f>'自由入力'!AB20</f>
        <v>0</v>
      </c>
      <c r="X104">
        <f>'自由入力'!AC20</f>
        <v>0</v>
      </c>
      <c r="Y104">
        <f>'自由入力'!AD20</f>
        <v>0</v>
      </c>
      <c r="Z104" s="135">
        <f>'自由入力'!AL20</f>
        <v>0</v>
      </c>
      <c r="AA104">
        <v>3</v>
      </c>
    </row>
    <row r="105" spans="1:27" ht="13.5">
      <c r="A105">
        <f t="shared" si="10"/>
        <v>99</v>
      </c>
      <c r="B105">
        <f>'自由入力'!AB25</f>
        <v>0</v>
      </c>
      <c r="C105">
        <f>'自由入力'!AC25</f>
        <v>0</v>
      </c>
      <c r="D105">
        <f>'自由入力'!AD25</f>
        <v>0</v>
      </c>
      <c r="E105" s="135">
        <f>'自由入力'!AF25</f>
        <v>0</v>
      </c>
      <c r="F105">
        <v>3</v>
      </c>
      <c r="H105">
        <f t="shared" si="11"/>
        <v>98</v>
      </c>
      <c r="I105">
        <f>'自由入力'!AB25</f>
        <v>0</v>
      </c>
      <c r="J105">
        <f>'自由入力'!AC25</f>
        <v>0</v>
      </c>
      <c r="K105">
        <f>'自由入力'!AD25</f>
        <v>0</v>
      </c>
      <c r="L105" s="136">
        <f>'自由入力'!AH25</f>
        <v>0</v>
      </c>
      <c r="M105">
        <v>3</v>
      </c>
      <c r="O105">
        <f t="shared" si="8"/>
        <v>99</v>
      </c>
      <c r="P105">
        <f>'自由入力'!AB25</f>
        <v>0</v>
      </c>
      <c r="Q105">
        <f>'自由入力'!AC25</f>
        <v>0</v>
      </c>
      <c r="R105">
        <f>'自由入力'!AD25</f>
        <v>0</v>
      </c>
      <c r="S105" s="135">
        <f>'自由入力'!AJ25</f>
        <v>0</v>
      </c>
      <c r="T105">
        <v>3</v>
      </c>
      <c r="V105">
        <f t="shared" si="9"/>
        <v>99</v>
      </c>
      <c r="W105">
        <f>'自由入力'!AB25</f>
        <v>0</v>
      </c>
      <c r="X105">
        <f>'自由入力'!AC25</f>
        <v>0</v>
      </c>
      <c r="Y105">
        <f>'自由入力'!AD25</f>
        <v>0</v>
      </c>
      <c r="Z105" s="135">
        <f>'自由入力'!AL25</f>
        <v>0</v>
      </c>
      <c r="AA105">
        <v>3</v>
      </c>
    </row>
    <row r="106" spans="1:27" ht="13.5">
      <c r="A106">
        <f t="shared" si="10"/>
        <v>99</v>
      </c>
      <c r="B106">
        <f>'自由入力'!AB30</f>
        <v>0</v>
      </c>
      <c r="C106">
        <f>'自由入力'!AC30</f>
        <v>0</v>
      </c>
      <c r="D106">
        <f>'自由入力'!AD30</f>
        <v>0</v>
      </c>
      <c r="E106" s="135">
        <f>'自由入力'!AF30</f>
        <v>0</v>
      </c>
      <c r="F106">
        <v>3</v>
      </c>
      <c r="H106">
        <f t="shared" si="11"/>
        <v>98</v>
      </c>
      <c r="I106">
        <f>'自由入力'!AB30</f>
        <v>0</v>
      </c>
      <c r="J106">
        <f>'自由入力'!AC30</f>
        <v>0</v>
      </c>
      <c r="K106">
        <f>'自由入力'!AD30</f>
        <v>0</v>
      </c>
      <c r="L106" s="136">
        <f>'自由入力'!AH30</f>
        <v>0</v>
      </c>
      <c r="M106">
        <v>3</v>
      </c>
      <c r="O106">
        <f t="shared" si="8"/>
        <v>99</v>
      </c>
      <c r="P106">
        <f>'自由入力'!AB30</f>
        <v>0</v>
      </c>
      <c r="Q106">
        <f>'自由入力'!AC30</f>
        <v>0</v>
      </c>
      <c r="R106">
        <f>'自由入力'!AD30</f>
        <v>0</v>
      </c>
      <c r="S106" s="135">
        <f>'自由入力'!AJ30</f>
        <v>0</v>
      </c>
      <c r="T106">
        <v>3</v>
      </c>
      <c r="V106">
        <f t="shared" si="9"/>
        <v>99</v>
      </c>
      <c r="W106">
        <f>'自由入力'!AB30</f>
        <v>0</v>
      </c>
      <c r="X106">
        <f>'自由入力'!AC30</f>
        <v>0</v>
      </c>
      <c r="Y106">
        <f>'自由入力'!AD30</f>
        <v>0</v>
      </c>
      <c r="Z106" s="135">
        <f>'自由入力'!AL30</f>
        <v>0</v>
      </c>
      <c r="AA106">
        <v>3</v>
      </c>
    </row>
    <row r="107" spans="1:27" ht="13.5">
      <c r="A107">
        <f t="shared" si="10"/>
        <v>99</v>
      </c>
      <c r="B107">
        <f>'自由入力'!AB35</f>
        <v>0</v>
      </c>
      <c r="C107">
        <f>'自由入力'!AC35</f>
        <v>0</v>
      </c>
      <c r="D107">
        <f>'自由入力'!AD35</f>
        <v>0</v>
      </c>
      <c r="E107" s="135">
        <f>'自由入力'!AF35</f>
        <v>0</v>
      </c>
      <c r="F107">
        <v>3</v>
      </c>
      <c r="H107">
        <f t="shared" si="11"/>
        <v>98</v>
      </c>
      <c r="I107">
        <f>'自由入力'!AB35</f>
        <v>0</v>
      </c>
      <c r="J107">
        <f>'自由入力'!AC35</f>
        <v>0</v>
      </c>
      <c r="K107">
        <f>'自由入力'!AD35</f>
        <v>0</v>
      </c>
      <c r="L107" s="136">
        <f>'自由入力'!AH35</f>
        <v>0</v>
      </c>
      <c r="M107">
        <v>3</v>
      </c>
      <c r="O107">
        <f t="shared" si="8"/>
        <v>99</v>
      </c>
      <c r="P107">
        <f>'自由入力'!AB35</f>
        <v>0</v>
      </c>
      <c r="Q107">
        <f>'自由入力'!AC35</f>
        <v>0</v>
      </c>
      <c r="R107">
        <f>'自由入力'!AD35</f>
        <v>0</v>
      </c>
      <c r="S107" s="135">
        <f>'自由入力'!AJ35</f>
        <v>0</v>
      </c>
      <c r="T107">
        <v>3</v>
      </c>
      <c r="V107">
        <f t="shared" si="9"/>
        <v>99</v>
      </c>
      <c r="W107">
        <f>'自由入力'!AB35</f>
        <v>0</v>
      </c>
      <c r="X107">
        <f>'自由入力'!AC35</f>
        <v>0</v>
      </c>
      <c r="Y107">
        <f>'自由入力'!AD35</f>
        <v>0</v>
      </c>
      <c r="Z107" s="135">
        <f>'自由入力'!AL35</f>
        <v>0</v>
      </c>
      <c r="AA107">
        <v>3</v>
      </c>
    </row>
    <row r="108" spans="1:27" ht="13.5">
      <c r="A108">
        <f t="shared" si="10"/>
        <v>99</v>
      </c>
      <c r="B108" t="str">
        <f>'自由入力'!AB39</f>
        <v>千葉銚子市立第四</v>
      </c>
      <c r="C108">
        <f>'自由入力'!AC39</f>
        <v>78</v>
      </c>
      <c r="D108">
        <f>'自由入力'!AD39</f>
        <v>0</v>
      </c>
      <c r="E108" s="135">
        <f>'自由入力'!AF39</f>
        <v>0</v>
      </c>
      <c r="F108">
        <v>3</v>
      </c>
      <c r="H108">
        <f t="shared" si="11"/>
        <v>98</v>
      </c>
      <c r="I108" t="str">
        <f>'自由入力'!AB39</f>
        <v>千葉銚子市立第四</v>
      </c>
      <c r="J108">
        <f>'自由入力'!AC39</f>
        <v>78</v>
      </c>
      <c r="K108">
        <f>'自由入力'!AD39</f>
        <v>0</v>
      </c>
      <c r="L108" s="136">
        <f>'自由入力'!AH39</f>
        <v>0</v>
      </c>
      <c r="M108">
        <v>3</v>
      </c>
      <c r="O108">
        <f t="shared" si="8"/>
        <v>99</v>
      </c>
      <c r="P108" t="str">
        <f>'自由入力'!AB39</f>
        <v>千葉銚子市立第四</v>
      </c>
      <c r="Q108">
        <f>'自由入力'!AC39</f>
        <v>78</v>
      </c>
      <c r="R108">
        <f>'自由入力'!AD39</f>
        <v>0</v>
      </c>
      <c r="S108" s="135">
        <f>'自由入力'!AJ39</f>
        <v>0</v>
      </c>
      <c r="T108">
        <v>3</v>
      </c>
      <c r="V108">
        <f t="shared" si="9"/>
        <v>99</v>
      </c>
      <c r="W108" t="str">
        <f>'自由入力'!AB39</f>
        <v>千葉銚子市立第四</v>
      </c>
      <c r="X108">
        <f>'自由入力'!AC39</f>
        <v>78</v>
      </c>
      <c r="Y108">
        <f>'自由入力'!AD39</f>
        <v>0</v>
      </c>
      <c r="Z108" s="135">
        <f>'自由入力'!AL39</f>
        <v>0</v>
      </c>
      <c r="AA108">
        <v>3</v>
      </c>
    </row>
    <row r="109" spans="1:27" ht="13.5">
      <c r="A109">
        <f t="shared" si="10"/>
        <v>99</v>
      </c>
      <c r="B109">
        <f>'自由入力'!AB40</f>
        <v>0</v>
      </c>
      <c r="C109">
        <f>'自由入力'!AC40</f>
        <v>0</v>
      </c>
      <c r="D109">
        <f>'自由入力'!AD40</f>
        <v>0</v>
      </c>
      <c r="E109" s="135">
        <f>'自由入力'!AF40</f>
        <v>0</v>
      </c>
      <c r="F109">
        <v>3</v>
      </c>
      <c r="H109">
        <f t="shared" si="11"/>
        <v>98</v>
      </c>
      <c r="I109">
        <f>'自由入力'!AB40</f>
        <v>0</v>
      </c>
      <c r="J109">
        <f>'自由入力'!AC40</f>
        <v>0</v>
      </c>
      <c r="K109">
        <f>'自由入力'!AD40</f>
        <v>0</v>
      </c>
      <c r="L109" s="136">
        <f>'自由入力'!AH40</f>
        <v>0</v>
      </c>
      <c r="M109">
        <v>3</v>
      </c>
      <c r="O109">
        <f t="shared" si="8"/>
        <v>99</v>
      </c>
      <c r="P109">
        <f>'自由入力'!AB40</f>
        <v>0</v>
      </c>
      <c r="Q109">
        <f>'自由入力'!AC40</f>
        <v>0</v>
      </c>
      <c r="R109">
        <f>'自由入力'!AD40</f>
        <v>0</v>
      </c>
      <c r="S109" s="135">
        <f>'自由入力'!AJ40</f>
        <v>0</v>
      </c>
      <c r="T109">
        <v>3</v>
      </c>
      <c r="V109">
        <f t="shared" si="9"/>
        <v>99</v>
      </c>
      <c r="W109">
        <f>'自由入力'!AB40</f>
        <v>0</v>
      </c>
      <c r="X109">
        <f>'自由入力'!AC40</f>
        <v>0</v>
      </c>
      <c r="Y109">
        <f>'自由入力'!AD40</f>
        <v>0</v>
      </c>
      <c r="Z109" s="135">
        <f>'自由入力'!AL40</f>
        <v>0</v>
      </c>
      <c r="AA109">
        <v>3</v>
      </c>
    </row>
    <row r="110" spans="1:27" ht="13.5">
      <c r="A110">
        <f t="shared" si="10"/>
        <v>99</v>
      </c>
      <c r="B110">
        <f>'自由入力'!AB45</f>
        <v>0</v>
      </c>
      <c r="C110">
        <f>'自由入力'!AC45</f>
        <v>0</v>
      </c>
      <c r="D110">
        <f>'自由入力'!AD45</f>
        <v>0</v>
      </c>
      <c r="E110" s="135">
        <f>'自由入力'!AF45</f>
        <v>0</v>
      </c>
      <c r="F110">
        <v>3</v>
      </c>
      <c r="H110">
        <f t="shared" si="11"/>
        <v>98</v>
      </c>
      <c r="I110">
        <f>'自由入力'!AB45</f>
        <v>0</v>
      </c>
      <c r="J110">
        <f>'自由入力'!AC45</f>
        <v>0</v>
      </c>
      <c r="K110">
        <f>'自由入力'!AD45</f>
        <v>0</v>
      </c>
      <c r="L110" s="136">
        <f>'自由入力'!AH45</f>
        <v>0</v>
      </c>
      <c r="M110">
        <v>3</v>
      </c>
      <c r="O110">
        <f t="shared" si="8"/>
        <v>99</v>
      </c>
      <c r="P110">
        <f>'自由入力'!AB45</f>
        <v>0</v>
      </c>
      <c r="Q110">
        <f>'自由入力'!AC45</f>
        <v>0</v>
      </c>
      <c r="R110">
        <f>'自由入力'!AD45</f>
        <v>0</v>
      </c>
      <c r="S110" s="135">
        <f>'自由入力'!AJ45</f>
        <v>0</v>
      </c>
      <c r="T110">
        <v>3</v>
      </c>
      <c r="V110">
        <f t="shared" si="9"/>
        <v>99</v>
      </c>
      <c r="W110">
        <f>'自由入力'!AB45</f>
        <v>0</v>
      </c>
      <c r="X110">
        <f>'自由入力'!AC45</f>
        <v>0</v>
      </c>
      <c r="Y110">
        <f>'自由入力'!AD45</f>
        <v>0</v>
      </c>
      <c r="Z110" s="135">
        <f>'自由入力'!AL45</f>
        <v>0</v>
      </c>
      <c r="AA110">
        <v>3</v>
      </c>
    </row>
    <row r="111" spans="1:27" ht="13.5">
      <c r="A111">
        <f t="shared" si="10"/>
        <v>99</v>
      </c>
      <c r="B111">
        <f>'自由入力'!AB50</f>
        <v>0</v>
      </c>
      <c r="C111">
        <f>'自由入力'!AC50</f>
        <v>0</v>
      </c>
      <c r="D111">
        <f>'自由入力'!AD50</f>
        <v>0</v>
      </c>
      <c r="E111" s="135">
        <f>'自由入力'!AF50</f>
        <v>0</v>
      </c>
      <c r="F111">
        <v>3</v>
      </c>
      <c r="H111">
        <f t="shared" si="11"/>
        <v>98</v>
      </c>
      <c r="I111">
        <f>'自由入力'!AB50</f>
        <v>0</v>
      </c>
      <c r="J111">
        <f>'自由入力'!AC50</f>
        <v>0</v>
      </c>
      <c r="K111">
        <f>'自由入力'!AD50</f>
        <v>0</v>
      </c>
      <c r="L111" s="136">
        <f>'自由入力'!AH50</f>
        <v>0</v>
      </c>
      <c r="M111">
        <v>3</v>
      </c>
      <c r="O111">
        <f t="shared" si="8"/>
        <v>99</v>
      </c>
      <c r="P111">
        <f>'自由入力'!AB50</f>
        <v>0</v>
      </c>
      <c r="Q111">
        <f>'自由入力'!AC50</f>
        <v>0</v>
      </c>
      <c r="R111">
        <f>'自由入力'!AD50</f>
        <v>0</v>
      </c>
      <c r="S111" s="135">
        <f>'自由入力'!AJ50</f>
        <v>0</v>
      </c>
      <c r="T111">
        <v>3</v>
      </c>
      <c r="V111">
        <f t="shared" si="9"/>
        <v>99</v>
      </c>
      <c r="W111">
        <f>'自由入力'!AB50</f>
        <v>0</v>
      </c>
      <c r="X111">
        <f>'自由入力'!AC50</f>
        <v>0</v>
      </c>
      <c r="Y111">
        <f>'自由入力'!AD50</f>
        <v>0</v>
      </c>
      <c r="Z111" s="135">
        <f>'自由入力'!AL50</f>
        <v>0</v>
      </c>
      <c r="AA111">
        <v>3</v>
      </c>
    </row>
    <row r="112" spans="1:27" ht="13.5">
      <c r="A112">
        <f t="shared" si="10"/>
        <v>99</v>
      </c>
      <c r="B112">
        <f>'自由入力'!AB55</f>
        <v>0</v>
      </c>
      <c r="C112">
        <f>'自由入力'!AC55</f>
        <v>0</v>
      </c>
      <c r="D112">
        <f>'自由入力'!AD55</f>
        <v>0</v>
      </c>
      <c r="E112" s="135">
        <f>'自由入力'!AF55</f>
        <v>0</v>
      </c>
      <c r="F112">
        <v>3</v>
      </c>
      <c r="H112">
        <f t="shared" si="11"/>
        <v>98</v>
      </c>
      <c r="I112">
        <f>'自由入力'!AB55</f>
        <v>0</v>
      </c>
      <c r="J112">
        <f>'自由入力'!AC55</f>
        <v>0</v>
      </c>
      <c r="K112">
        <f>'自由入力'!AD55</f>
        <v>0</v>
      </c>
      <c r="L112" s="136">
        <f>'自由入力'!AH55</f>
        <v>0</v>
      </c>
      <c r="M112">
        <v>3</v>
      </c>
      <c r="O112">
        <f t="shared" si="8"/>
        <v>99</v>
      </c>
      <c r="P112">
        <f>'自由入力'!AB55</f>
        <v>0</v>
      </c>
      <c r="Q112">
        <f>'自由入力'!AC55</f>
        <v>0</v>
      </c>
      <c r="R112">
        <f>'自由入力'!AD55</f>
        <v>0</v>
      </c>
      <c r="S112" s="135">
        <f>'自由入力'!AJ55</f>
        <v>0</v>
      </c>
      <c r="T112">
        <v>3</v>
      </c>
      <c r="V112">
        <f t="shared" si="9"/>
        <v>99</v>
      </c>
      <c r="W112">
        <f>'自由入力'!AB55</f>
        <v>0</v>
      </c>
      <c r="X112">
        <f>'自由入力'!AC55</f>
        <v>0</v>
      </c>
      <c r="Y112">
        <f>'自由入力'!AD55</f>
        <v>0</v>
      </c>
      <c r="Z112" s="135">
        <f>'自由入力'!AL55</f>
        <v>0</v>
      </c>
      <c r="AA112">
        <v>3</v>
      </c>
    </row>
    <row r="113" spans="1:27" ht="13.5">
      <c r="A113">
        <f t="shared" si="10"/>
        <v>99</v>
      </c>
      <c r="B113">
        <f>'自由入力'!AB60</f>
        <v>0</v>
      </c>
      <c r="C113">
        <f>'自由入力'!AC60</f>
        <v>0</v>
      </c>
      <c r="D113">
        <f>'自由入力'!AD60</f>
        <v>0</v>
      </c>
      <c r="E113" s="135">
        <f>'自由入力'!AF60</f>
        <v>0</v>
      </c>
      <c r="F113">
        <v>3</v>
      </c>
      <c r="H113">
        <f t="shared" si="11"/>
        <v>98</v>
      </c>
      <c r="I113">
        <f>'自由入力'!AB60</f>
        <v>0</v>
      </c>
      <c r="J113">
        <f>'自由入力'!AC60</f>
        <v>0</v>
      </c>
      <c r="K113">
        <f>'自由入力'!AD60</f>
        <v>0</v>
      </c>
      <c r="L113" s="136">
        <f>'自由入力'!AH60</f>
        <v>0</v>
      </c>
      <c r="M113">
        <v>3</v>
      </c>
      <c r="O113">
        <f t="shared" si="8"/>
        <v>99</v>
      </c>
      <c r="P113">
        <f>'自由入力'!AB60</f>
        <v>0</v>
      </c>
      <c r="Q113">
        <f>'自由入力'!AC60</f>
        <v>0</v>
      </c>
      <c r="R113">
        <f>'自由入力'!AD60</f>
        <v>0</v>
      </c>
      <c r="S113" s="135">
        <f>'自由入力'!AJ60</f>
        <v>0</v>
      </c>
      <c r="T113">
        <v>3</v>
      </c>
      <c r="V113">
        <f t="shared" si="9"/>
        <v>99</v>
      </c>
      <c r="W113">
        <f>'自由入力'!AB60</f>
        <v>0</v>
      </c>
      <c r="X113">
        <f>'自由入力'!AC60</f>
        <v>0</v>
      </c>
      <c r="Y113">
        <f>'自由入力'!AD60</f>
        <v>0</v>
      </c>
      <c r="Z113" s="135">
        <f>'自由入力'!AL60</f>
        <v>0</v>
      </c>
      <c r="AA113">
        <v>3</v>
      </c>
    </row>
    <row r="114" spans="1:27" ht="13.5">
      <c r="A114">
        <f t="shared" si="10"/>
        <v>99</v>
      </c>
      <c r="B114">
        <f>'自由入力'!AB65</f>
        <v>0</v>
      </c>
      <c r="C114">
        <f>'自由入力'!AC65</f>
        <v>0</v>
      </c>
      <c r="D114">
        <f>'自由入力'!AD65</f>
        <v>0</v>
      </c>
      <c r="E114" s="135">
        <f>'自由入力'!AF65</f>
        <v>0</v>
      </c>
      <c r="F114">
        <v>3</v>
      </c>
      <c r="H114">
        <f t="shared" si="11"/>
        <v>98</v>
      </c>
      <c r="I114">
        <f>'自由入力'!AB65</f>
        <v>0</v>
      </c>
      <c r="J114">
        <f>'自由入力'!AC65</f>
        <v>0</v>
      </c>
      <c r="K114">
        <f>'自由入力'!AD65</f>
        <v>0</v>
      </c>
      <c r="L114" s="136">
        <f>'自由入力'!AH65</f>
        <v>0</v>
      </c>
      <c r="M114">
        <v>3</v>
      </c>
      <c r="O114">
        <f t="shared" si="8"/>
        <v>99</v>
      </c>
      <c r="P114">
        <f>'自由入力'!AB65</f>
        <v>0</v>
      </c>
      <c r="Q114">
        <f>'自由入力'!AC65</f>
        <v>0</v>
      </c>
      <c r="R114">
        <f>'自由入力'!AD65</f>
        <v>0</v>
      </c>
      <c r="S114" s="135">
        <f>'自由入力'!AJ65</f>
        <v>0</v>
      </c>
      <c r="T114">
        <v>3</v>
      </c>
      <c r="V114">
        <f t="shared" si="9"/>
        <v>99</v>
      </c>
      <c r="W114">
        <f>'自由入力'!AB65</f>
        <v>0</v>
      </c>
      <c r="X114">
        <f>'自由入力'!AC65</f>
        <v>0</v>
      </c>
      <c r="Y114">
        <f>'自由入力'!AD65</f>
        <v>0</v>
      </c>
      <c r="Z114" s="135">
        <f>'自由入力'!AL65</f>
        <v>0</v>
      </c>
      <c r="AA114">
        <v>3</v>
      </c>
    </row>
    <row r="115" spans="1:27" ht="13.5">
      <c r="A115">
        <f t="shared" si="10"/>
        <v>99</v>
      </c>
      <c r="B115">
        <f>'自由入力'!AB70</f>
        <v>0</v>
      </c>
      <c r="C115">
        <f>'自由入力'!AC70</f>
        <v>0</v>
      </c>
      <c r="D115">
        <f>'自由入力'!AD70</f>
        <v>0</v>
      </c>
      <c r="E115" s="135">
        <f>'自由入力'!AF70</f>
        <v>0</v>
      </c>
      <c r="F115">
        <v>3</v>
      </c>
      <c r="H115">
        <f t="shared" si="11"/>
        <v>98</v>
      </c>
      <c r="I115">
        <f>'自由入力'!AB70</f>
        <v>0</v>
      </c>
      <c r="J115">
        <f>'自由入力'!AC70</f>
        <v>0</v>
      </c>
      <c r="K115">
        <f>'自由入力'!AD70</f>
        <v>0</v>
      </c>
      <c r="L115" s="136">
        <f>'自由入力'!AH70</f>
        <v>0</v>
      </c>
      <c r="M115">
        <v>3</v>
      </c>
      <c r="O115">
        <f t="shared" si="8"/>
        <v>99</v>
      </c>
      <c r="P115">
        <f>'自由入力'!AB70</f>
        <v>0</v>
      </c>
      <c r="Q115">
        <f>'自由入力'!AC70</f>
        <v>0</v>
      </c>
      <c r="R115">
        <f>'自由入力'!AD70</f>
        <v>0</v>
      </c>
      <c r="S115" s="135">
        <f>'自由入力'!AJ70</f>
        <v>0</v>
      </c>
      <c r="T115">
        <v>3</v>
      </c>
      <c r="V115">
        <f t="shared" si="9"/>
        <v>99</v>
      </c>
      <c r="W115">
        <f>'自由入力'!AB70</f>
        <v>0</v>
      </c>
      <c r="X115">
        <f>'自由入力'!AC70</f>
        <v>0</v>
      </c>
      <c r="Y115">
        <f>'自由入力'!AD70</f>
        <v>0</v>
      </c>
      <c r="Z115" s="135">
        <f>'自由入力'!AL70</f>
        <v>0</v>
      </c>
      <c r="AA115">
        <v>3</v>
      </c>
    </row>
    <row r="116" spans="1:27" ht="13.5">
      <c r="A116">
        <f t="shared" si="10"/>
        <v>99</v>
      </c>
      <c r="B116">
        <f>'自由入力'!AB75</f>
        <v>0</v>
      </c>
      <c r="C116">
        <f>'自由入力'!AC75</f>
        <v>0</v>
      </c>
      <c r="D116">
        <f>'自由入力'!AD75</f>
        <v>0</v>
      </c>
      <c r="E116" s="135">
        <f>'自由入力'!AF75</f>
        <v>0</v>
      </c>
      <c r="F116">
        <v>3</v>
      </c>
      <c r="H116">
        <f t="shared" si="11"/>
        <v>98</v>
      </c>
      <c r="I116">
        <f>'自由入力'!AB75</f>
        <v>0</v>
      </c>
      <c r="J116">
        <f>'自由入力'!AC75</f>
        <v>0</v>
      </c>
      <c r="K116">
        <f>'自由入力'!AD75</f>
        <v>0</v>
      </c>
      <c r="L116" s="136">
        <f>'自由入力'!AH75</f>
        <v>0</v>
      </c>
      <c r="M116">
        <v>3</v>
      </c>
      <c r="O116">
        <f t="shared" si="8"/>
        <v>99</v>
      </c>
      <c r="P116">
        <f>'自由入力'!AB75</f>
        <v>0</v>
      </c>
      <c r="Q116">
        <f>'自由入力'!AC75</f>
        <v>0</v>
      </c>
      <c r="R116">
        <f>'自由入力'!AD75</f>
        <v>0</v>
      </c>
      <c r="S116" s="135">
        <f>'自由入力'!AJ75</f>
        <v>0</v>
      </c>
      <c r="T116">
        <v>3</v>
      </c>
      <c r="V116">
        <f t="shared" si="9"/>
        <v>99</v>
      </c>
      <c r="W116">
        <f>'自由入力'!AB75</f>
        <v>0</v>
      </c>
      <c r="X116">
        <f>'自由入力'!AC75</f>
        <v>0</v>
      </c>
      <c r="Y116">
        <f>'自由入力'!AD75</f>
        <v>0</v>
      </c>
      <c r="Z116" s="135">
        <f>'自由入力'!AL75</f>
        <v>0</v>
      </c>
      <c r="AA116">
        <v>3</v>
      </c>
    </row>
    <row r="117" spans="1:27" ht="13.5">
      <c r="A117">
        <f t="shared" si="10"/>
        <v>99</v>
      </c>
      <c r="B117">
        <f>'自由入力'!AB80</f>
        <v>0</v>
      </c>
      <c r="C117">
        <f>'自由入力'!AC80</f>
        <v>0</v>
      </c>
      <c r="D117">
        <f>'自由入力'!AD80</f>
        <v>0</v>
      </c>
      <c r="E117" s="135">
        <f>'自由入力'!AF80</f>
        <v>0</v>
      </c>
      <c r="F117">
        <v>3</v>
      </c>
      <c r="H117">
        <f t="shared" si="11"/>
        <v>98</v>
      </c>
      <c r="I117">
        <f>'自由入力'!AB80</f>
        <v>0</v>
      </c>
      <c r="J117">
        <f>'自由入力'!AC80</f>
        <v>0</v>
      </c>
      <c r="K117">
        <f>'自由入力'!AD80</f>
        <v>0</v>
      </c>
      <c r="L117" s="136">
        <f>'自由入力'!AH80</f>
        <v>0</v>
      </c>
      <c r="M117">
        <v>3</v>
      </c>
      <c r="O117">
        <f t="shared" si="8"/>
        <v>99</v>
      </c>
      <c r="P117">
        <f>'自由入力'!AB80</f>
        <v>0</v>
      </c>
      <c r="Q117">
        <f>'自由入力'!AC80</f>
        <v>0</v>
      </c>
      <c r="R117">
        <f>'自由入力'!AD80</f>
        <v>0</v>
      </c>
      <c r="S117" s="135">
        <f>'自由入力'!AJ80</f>
        <v>0</v>
      </c>
      <c r="T117">
        <v>3</v>
      </c>
      <c r="V117">
        <f t="shared" si="9"/>
        <v>99</v>
      </c>
      <c r="W117">
        <f>'自由入力'!AB80</f>
        <v>0</v>
      </c>
      <c r="X117">
        <f>'自由入力'!AC80</f>
        <v>0</v>
      </c>
      <c r="Y117">
        <f>'自由入力'!AD80</f>
        <v>0</v>
      </c>
      <c r="Z117" s="135">
        <f>'自由入力'!AL80</f>
        <v>0</v>
      </c>
      <c r="AA117">
        <v>3</v>
      </c>
    </row>
    <row r="118" spans="1:27" ht="13.5">
      <c r="A118">
        <f t="shared" si="10"/>
        <v>99</v>
      </c>
      <c r="B118">
        <f>'自由入力'!AB85</f>
        <v>0</v>
      </c>
      <c r="C118">
        <f>'自由入力'!AC85</f>
        <v>0</v>
      </c>
      <c r="D118">
        <f>'自由入力'!AD85</f>
        <v>0</v>
      </c>
      <c r="E118" s="135">
        <f>'自由入力'!AF85</f>
        <v>0</v>
      </c>
      <c r="F118">
        <v>3</v>
      </c>
      <c r="H118">
        <f t="shared" si="11"/>
        <v>98</v>
      </c>
      <c r="I118">
        <f>'自由入力'!AB85</f>
        <v>0</v>
      </c>
      <c r="J118">
        <f>'自由入力'!AC85</f>
        <v>0</v>
      </c>
      <c r="K118">
        <f>'自由入力'!AD85</f>
        <v>0</v>
      </c>
      <c r="L118" s="136">
        <f>'自由入力'!AH85</f>
        <v>0</v>
      </c>
      <c r="M118">
        <v>3</v>
      </c>
      <c r="O118">
        <f t="shared" si="8"/>
        <v>99</v>
      </c>
      <c r="P118">
        <f>'自由入力'!AB85</f>
        <v>0</v>
      </c>
      <c r="Q118">
        <f>'自由入力'!AC85</f>
        <v>0</v>
      </c>
      <c r="R118">
        <f>'自由入力'!AD85</f>
        <v>0</v>
      </c>
      <c r="S118" s="135">
        <f>'自由入力'!AJ85</f>
        <v>0</v>
      </c>
      <c r="T118">
        <v>3</v>
      </c>
      <c r="V118">
        <f t="shared" si="9"/>
        <v>99</v>
      </c>
      <c r="W118">
        <f>'自由入力'!AB85</f>
        <v>0</v>
      </c>
      <c r="X118">
        <f>'自由入力'!AC85</f>
        <v>0</v>
      </c>
      <c r="Y118">
        <f>'自由入力'!AD85</f>
        <v>0</v>
      </c>
      <c r="Z118" s="135">
        <f>'自由入力'!AL85</f>
        <v>0</v>
      </c>
      <c r="AA118">
        <v>3</v>
      </c>
    </row>
    <row r="119" spans="1:27" ht="13.5">
      <c r="A119">
        <f t="shared" si="10"/>
        <v>99</v>
      </c>
      <c r="B119">
        <f>'自由入力'!AB90</f>
        <v>0</v>
      </c>
      <c r="C119">
        <f>'自由入力'!AC90</f>
        <v>0</v>
      </c>
      <c r="D119">
        <f>'自由入力'!AD90</f>
        <v>0</v>
      </c>
      <c r="E119" s="135">
        <f>'自由入力'!AF90</f>
        <v>0</v>
      </c>
      <c r="F119">
        <v>3</v>
      </c>
      <c r="H119">
        <f t="shared" si="11"/>
        <v>98</v>
      </c>
      <c r="I119">
        <f>'自由入力'!AB90</f>
        <v>0</v>
      </c>
      <c r="J119">
        <f>'自由入力'!AC90</f>
        <v>0</v>
      </c>
      <c r="K119">
        <f>'自由入力'!AD90</f>
        <v>0</v>
      </c>
      <c r="L119" s="136">
        <f>'自由入力'!AH90</f>
        <v>0</v>
      </c>
      <c r="M119">
        <v>3</v>
      </c>
      <c r="O119">
        <f t="shared" si="8"/>
        <v>99</v>
      </c>
      <c r="P119">
        <f>'自由入力'!AB90</f>
        <v>0</v>
      </c>
      <c r="Q119">
        <f>'自由入力'!AC90</f>
        <v>0</v>
      </c>
      <c r="R119">
        <f>'自由入力'!AD90</f>
        <v>0</v>
      </c>
      <c r="S119" s="135">
        <f>'自由入力'!AJ90</f>
        <v>0</v>
      </c>
      <c r="T119">
        <v>3</v>
      </c>
      <c r="V119">
        <f t="shared" si="9"/>
        <v>99</v>
      </c>
      <c r="W119">
        <f>'自由入力'!AB90</f>
        <v>0</v>
      </c>
      <c r="X119">
        <f>'自由入力'!AC90</f>
        <v>0</v>
      </c>
      <c r="Y119">
        <f>'自由入力'!AD90</f>
        <v>0</v>
      </c>
      <c r="Z119" s="135">
        <f>'自由入力'!AL90</f>
        <v>0</v>
      </c>
      <c r="AA119">
        <v>3</v>
      </c>
    </row>
    <row r="120" spans="1:27" ht="13.5">
      <c r="A120">
        <f t="shared" si="10"/>
        <v>99</v>
      </c>
      <c r="B120">
        <f>'自由入力'!AB95</f>
        <v>0</v>
      </c>
      <c r="C120">
        <f>'自由入力'!AC95</f>
        <v>0</v>
      </c>
      <c r="D120">
        <f>'自由入力'!AD95</f>
        <v>0</v>
      </c>
      <c r="E120" s="135">
        <f>'自由入力'!AF95</f>
        <v>0</v>
      </c>
      <c r="F120">
        <v>3</v>
      </c>
      <c r="H120">
        <f t="shared" si="11"/>
        <v>98</v>
      </c>
      <c r="I120">
        <f>'自由入力'!AB95</f>
        <v>0</v>
      </c>
      <c r="J120">
        <f>'自由入力'!AC95</f>
        <v>0</v>
      </c>
      <c r="K120">
        <f>'自由入力'!AD95</f>
        <v>0</v>
      </c>
      <c r="L120" s="136">
        <f>'自由入力'!AH95</f>
        <v>0</v>
      </c>
      <c r="M120">
        <v>3</v>
      </c>
      <c r="O120">
        <f t="shared" si="8"/>
        <v>99</v>
      </c>
      <c r="P120">
        <f>'自由入力'!AB95</f>
        <v>0</v>
      </c>
      <c r="Q120">
        <f>'自由入力'!AC95</f>
        <v>0</v>
      </c>
      <c r="R120">
        <f>'自由入力'!AD95</f>
        <v>0</v>
      </c>
      <c r="S120" s="135">
        <f>'自由入力'!AJ95</f>
        <v>0</v>
      </c>
      <c r="T120">
        <v>3</v>
      </c>
      <c r="V120">
        <f t="shared" si="9"/>
        <v>99</v>
      </c>
      <c r="W120">
        <f>'自由入力'!AB95</f>
        <v>0</v>
      </c>
      <c r="X120">
        <f>'自由入力'!AC95</f>
        <v>0</v>
      </c>
      <c r="Y120">
        <f>'自由入力'!AD95</f>
        <v>0</v>
      </c>
      <c r="Z120" s="135">
        <f>'自由入力'!AL95</f>
        <v>0</v>
      </c>
      <c r="AA120">
        <v>3</v>
      </c>
    </row>
    <row r="121" spans="1:27" ht="13.5">
      <c r="A121">
        <f t="shared" si="10"/>
        <v>99</v>
      </c>
      <c r="B121">
        <f>'自由入力'!AB100</f>
        <v>0</v>
      </c>
      <c r="C121">
        <f>'自由入力'!AC100</f>
        <v>0</v>
      </c>
      <c r="D121">
        <f>'自由入力'!AD100</f>
        <v>0</v>
      </c>
      <c r="E121" s="135">
        <f>'自由入力'!AF100</f>
        <v>0</v>
      </c>
      <c r="F121">
        <v>3</v>
      </c>
      <c r="H121">
        <f t="shared" si="11"/>
        <v>98</v>
      </c>
      <c r="I121">
        <f>'自由入力'!AB100</f>
        <v>0</v>
      </c>
      <c r="J121">
        <f>'自由入力'!AC100</f>
        <v>0</v>
      </c>
      <c r="K121">
        <f>'自由入力'!AD100</f>
        <v>0</v>
      </c>
      <c r="L121" s="136">
        <f>'自由入力'!AH100</f>
        <v>0</v>
      </c>
      <c r="M121">
        <v>3</v>
      </c>
      <c r="O121">
        <f t="shared" si="8"/>
        <v>99</v>
      </c>
      <c r="P121">
        <f>'自由入力'!AB100</f>
        <v>0</v>
      </c>
      <c r="Q121">
        <f>'自由入力'!AC100</f>
        <v>0</v>
      </c>
      <c r="R121">
        <f>'自由入力'!AD100</f>
        <v>0</v>
      </c>
      <c r="S121" s="135">
        <f>'自由入力'!AJ100</f>
        <v>0</v>
      </c>
      <c r="T121">
        <v>3</v>
      </c>
      <c r="V121">
        <f t="shared" si="9"/>
        <v>99</v>
      </c>
      <c r="W121">
        <f>'自由入力'!AB100</f>
        <v>0</v>
      </c>
      <c r="X121">
        <f>'自由入力'!AC100</f>
        <v>0</v>
      </c>
      <c r="Y121">
        <f>'自由入力'!AD100</f>
        <v>0</v>
      </c>
      <c r="Z121" s="135">
        <f>'自由入力'!AL100</f>
        <v>0</v>
      </c>
      <c r="AA121">
        <v>3</v>
      </c>
    </row>
    <row r="122" spans="1:27" ht="13.5">
      <c r="A122">
        <f t="shared" si="10"/>
        <v>99</v>
      </c>
      <c r="B122">
        <f>'自由入力'!AB105</f>
        <v>0</v>
      </c>
      <c r="C122">
        <f>'自由入力'!AC105</f>
        <v>0</v>
      </c>
      <c r="D122">
        <f>'自由入力'!AD105</f>
        <v>0</v>
      </c>
      <c r="E122" s="135">
        <f>'自由入力'!AF105</f>
        <v>0</v>
      </c>
      <c r="F122">
        <v>3</v>
      </c>
      <c r="H122">
        <f t="shared" si="11"/>
        <v>98</v>
      </c>
      <c r="I122">
        <f>'自由入力'!AB105</f>
        <v>0</v>
      </c>
      <c r="J122">
        <f>'自由入力'!AC105</f>
        <v>0</v>
      </c>
      <c r="K122">
        <f>'自由入力'!AD105</f>
        <v>0</v>
      </c>
      <c r="L122" s="136">
        <f>'自由入力'!AH105</f>
        <v>0</v>
      </c>
      <c r="M122">
        <v>3</v>
      </c>
      <c r="O122">
        <f t="shared" si="8"/>
        <v>99</v>
      </c>
      <c r="P122">
        <f>'自由入力'!AB105</f>
        <v>0</v>
      </c>
      <c r="Q122">
        <f>'自由入力'!AC105</f>
        <v>0</v>
      </c>
      <c r="R122">
        <f>'自由入力'!AD105</f>
        <v>0</v>
      </c>
      <c r="S122" s="135">
        <f>'自由入力'!AJ105</f>
        <v>0</v>
      </c>
      <c r="T122">
        <v>3</v>
      </c>
      <c r="V122">
        <f t="shared" si="9"/>
        <v>99</v>
      </c>
      <c r="W122">
        <f>'自由入力'!AB105</f>
        <v>0</v>
      </c>
      <c r="X122">
        <f>'自由入力'!AC105</f>
        <v>0</v>
      </c>
      <c r="Y122">
        <f>'自由入力'!AD105</f>
        <v>0</v>
      </c>
      <c r="Z122" s="135">
        <f>'自由入力'!AL105</f>
        <v>0</v>
      </c>
      <c r="AA122">
        <v>3</v>
      </c>
    </row>
    <row r="123" spans="1:27" ht="13.5">
      <c r="A123">
        <f t="shared" si="10"/>
        <v>99</v>
      </c>
      <c r="B123">
        <f>'自由入力'!AB110</f>
        <v>0</v>
      </c>
      <c r="C123">
        <f>'自由入力'!AC110</f>
        <v>0</v>
      </c>
      <c r="D123">
        <f>'自由入力'!AD110</f>
        <v>0</v>
      </c>
      <c r="E123" s="135">
        <f>'自由入力'!AF110</f>
        <v>0</v>
      </c>
      <c r="F123">
        <v>3</v>
      </c>
      <c r="H123">
        <f t="shared" si="11"/>
        <v>98</v>
      </c>
      <c r="I123">
        <f>'自由入力'!AB110</f>
        <v>0</v>
      </c>
      <c r="J123">
        <f>'自由入力'!AC110</f>
        <v>0</v>
      </c>
      <c r="K123">
        <f>'自由入力'!AD110</f>
        <v>0</v>
      </c>
      <c r="L123" s="136">
        <f>'自由入力'!AH110</f>
        <v>0</v>
      </c>
      <c r="M123">
        <v>3</v>
      </c>
      <c r="O123">
        <f t="shared" si="8"/>
        <v>99</v>
      </c>
      <c r="P123">
        <f>'自由入力'!AB110</f>
        <v>0</v>
      </c>
      <c r="Q123">
        <f>'自由入力'!AC110</f>
        <v>0</v>
      </c>
      <c r="R123">
        <f>'自由入力'!AD110</f>
        <v>0</v>
      </c>
      <c r="S123" s="135">
        <f>'自由入力'!AJ110</f>
        <v>0</v>
      </c>
      <c r="T123">
        <v>3</v>
      </c>
      <c r="V123">
        <f t="shared" si="9"/>
        <v>99</v>
      </c>
      <c r="W123">
        <f>'自由入力'!AB110</f>
        <v>0</v>
      </c>
      <c r="X123">
        <f>'自由入力'!AC110</f>
        <v>0</v>
      </c>
      <c r="Y123">
        <f>'自由入力'!AD110</f>
        <v>0</v>
      </c>
      <c r="Z123" s="135">
        <f>'自由入力'!AL110</f>
        <v>0</v>
      </c>
      <c r="AA123">
        <v>3</v>
      </c>
    </row>
    <row r="124" spans="1:27" ht="13.5">
      <c r="A124">
        <f t="shared" si="10"/>
        <v>99</v>
      </c>
      <c r="B124">
        <f>'自由入力'!AB115</f>
        <v>0</v>
      </c>
      <c r="C124">
        <f>'自由入力'!AC115</f>
        <v>0</v>
      </c>
      <c r="D124">
        <f>'自由入力'!AD115</f>
        <v>0</v>
      </c>
      <c r="E124" s="135">
        <f>'自由入力'!AF115</f>
        <v>0</v>
      </c>
      <c r="F124">
        <v>3</v>
      </c>
      <c r="H124">
        <f t="shared" si="11"/>
        <v>98</v>
      </c>
      <c r="I124">
        <f>'自由入力'!AB115</f>
        <v>0</v>
      </c>
      <c r="J124">
        <f>'自由入力'!AC115</f>
        <v>0</v>
      </c>
      <c r="K124">
        <f>'自由入力'!AD115</f>
        <v>0</v>
      </c>
      <c r="L124" s="136">
        <f>'自由入力'!AH115</f>
        <v>0</v>
      </c>
      <c r="M124">
        <v>3</v>
      </c>
      <c r="O124">
        <f t="shared" si="8"/>
        <v>99</v>
      </c>
      <c r="P124">
        <f>'自由入力'!AB115</f>
        <v>0</v>
      </c>
      <c r="Q124">
        <f>'自由入力'!AC115</f>
        <v>0</v>
      </c>
      <c r="R124">
        <f>'自由入力'!AD115</f>
        <v>0</v>
      </c>
      <c r="S124" s="135">
        <f>'自由入力'!AJ115</f>
        <v>0</v>
      </c>
      <c r="T124">
        <v>3</v>
      </c>
      <c r="V124">
        <f t="shared" si="9"/>
        <v>99</v>
      </c>
      <c r="W124">
        <f>'自由入力'!AB115</f>
        <v>0</v>
      </c>
      <c r="X124">
        <f>'自由入力'!AC115</f>
        <v>0</v>
      </c>
      <c r="Y124">
        <f>'自由入力'!AD115</f>
        <v>0</v>
      </c>
      <c r="Z124" s="135">
        <f>'自由入力'!AL115</f>
        <v>0</v>
      </c>
      <c r="AA124">
        <v>3</v>
      </c>
    </row>
    <row r="125" spans="1:27" ht="13.5">
      <c r="A125">
        <f t="shared" si="10"/>
        <v>99</v>
      </c>
      <c r="B125">
        <f>'自由入力'!AB120</f>
        <v>0</v>
      </c>
      <c r="C125">
        <f>'自由入力'!AC120</f>
        <v>0</v>
      </c>
      <c r="D125">
        <f>'自由入力'!AD120</f>
        <v>0</v>
      </c>
      <c r="E125" s="135">
        <f>'自由入力'!AF120</f>
        <v>0</v>
      </c>
      <c r="F125">
        <v>3</v>
      </c>
      <c r="H125">
        <f t="shared" si="11"/>
        <v>98</v>
      </c>
      <c r="I125">
        <f>'自由入力'!AB120</f>
        <v>0</v>
      </c>
      <c r="J125">
        <f>'自由入力'!AC120</f>
        <v>0</v>
      </c>
      <c r="K125">
        <f>'自由入力'!AD120</f>
        <v>0</v>
      </c>
      <c r="L125" s="136">
        <f>'自由入力'!AH120</f>
        <v>0</v>
      </c>
      <c r="M125">
        <v>3</v>
      </c>
      <c r="O125">
        <f t="shared" si="8"/>
        <v>99</v>
      </c>
      <c r="P125">
        <f>'自由入力'!AB120</f>
        <v>0</v>
      </c>
      <c r="Q125">
        <f>'自由入力'!AC120</f>
        <v>0</v>
      </c>
      <c r="R125">
        <f>'自由入力'!AD120</f>
        <v>0</v>
      </c>
      <c r="S125" s="135">
        <f>'自由入力'!AJ120</f>
        <v>0</v>
      </c>
      <c r="T125">
        <v>3</v>
      </c>
      <c r="V125">
        <f t="shared" si="9"/>
        <v>99</v>
      </c>
      <c r="W125">
        <f>'自由入力'!AB120</f>
        <v>0</v>
      </c>
      <c r="X125">
        <f>'自由入力'!AC120</f>
        <v>0</v>
      </c>
      <c r="Y125">
        <f>'自由入力'!AD120</f>
        <v>0</v>
      </c>
      <c r="Z125" s="135">
        <f>'自由入力'!AL120</f>
        <v>0</v>
      </c>
      <c r="AA125">
        <v>3</v>
      </c>
    </row>
    <row r="126" spans="1:27" ht="13.5">
      <c r="A126">
        <f t="shared" si="10"/>
        <v>99</v>
      </c>
      <c r="B126">
        <f>'自由入力'!AB125</f>
        <v>0</v>
      </c>
      <c r="C126">
        <f>'自由入力'!AC125</f>
        <v>0</v>
      </c>
      <c r="D126">
        <f>'自由入力'!AD125</f>
        <v>0</v>
      </c>
      <c r="E126" s="135">
        <f>'自由入力'!AF125</f>
        <v>0</v>
      </c>
      <c r="F126">
        <v>3</v>
      </c>
      <c r="H126">
        <f t="shared" si="11"/>
        <v>98</v>
      </c>
      <c r="I126">
        <f>'自由入力'!AB125</f>
        <v>0</v>
      </c>
      <c r="J126">
        <f>'自由入力'!AC125</f>
        <v>0</v>
      </c>
      <c r="K126">
        <f>'自由入力'!AD125</f>
        <v>0</v>
      </c>
      <c r="L126" s="136">
        <f>'自由入力'!AH125</f>
        <v>0</v>
      </c>
      <c r="M126">
        <v>3</v>
      </c>
      <c r="O126">
        <f t="shared" si="8"/>
        <v>99</v>
      </c>
      <c r="P126">
        <f>'自由入力'!AB125</f>
        <v>0</v>
      </c>
      <c r="Q126">
        <f>'自由入力'!AC125</f>
        <v>0</v>
      </c>
      <c r="R126">
        <f>'自由入力'!AD125</f>
        <v>0</v>
      </c>
      <c r="S126" s="135">
        <f>'自由入力'!AJ125</f>
        <v>0</v>
      </c>
      <c r="T126">
        <v>3</v>
      </c>
      <c r="V126">
        <f t="shared" si="9"/>
        <v>99</v>
      </c>
      <c r="W126">
        <f>'自由入力'!AB125</f>
        <v>0</v>
      </c>
      <c r="X126">
        <f>'自由入力'!AC125</f>
        <v>0</v>
      </c>
      <c r="Y126">
        <f>'自由入力'!AD125</f>
        <v>0</v>
      </c>
      <c r="Z126" s="135">
        <f>'自由入力'!AL125</f>
        <v>0</v>
      </c>
      <c r="AA126">
        <v>3</v>
      </c>
    </row>
    <row r="127" spans="2:27" ht="13.5">
      <c r="B127">
        <f>'自由入力'!AB130</f>
        <v>0</v>
      </c>
      <c r="C127">
        <f>'自由入力'!AC130</f>
        <v>0</v>
      </c>
      <c r="D127">
        <f>'自由入力'!AD130</f>
        <v>0</v>
      </c>
      <c r="E127" s="135">
        <f>'自由入力'!AF130</f>
        <v>0</v>
      </c>
      <c r="F127">
        <v>3</v>
      </c>
      <c r="I127">
        <f>'自由入力'!AB130</f>
        <v>0</v>
      </c>
      <c r="J127">
        <f>'自由入力'!AC130</f>
        <v>0</v>
      </c>
      <c r="K127">
        <f>'自由入力'!AD130</f>
        <v>0</v>
      </c>
      <c r="L127" s="136">
        <f>'自由入力'!AH130</f>
        <v>0</v>
      </c>
      <c r="M127">
        <v>3</v>
      </c>
      <c r="P127">
        <f>'自由入力'!AB130</f>
        <v>0</v>
      </c>
      <c r="Q127">
        <f>'自由入力'!AC130</f>
        <v>0</v>
      </c>
      <c r="R127">
        <f>'自由入力'!AD130</f>
        <v>0</v>
      </c>
      <c r="S127" s="135">
        <f>'自由入力'!AJ130</f>
        <v>0</v>
      </c>
      <c r="T127">
        <v>3</v>
      </c>
      <c r="W127" t="str">
        <f>'自由入力'!E130&amp;"　"&amp;'自由入力'!F130</f>
        <v>　個人Ｈ</v>
      </c>
      <c r="X127">
        <f>'自由入力'!H130</f>
      </c>
      <c r="Y127">
        <f>'自由入力'!I130</f>
        <v>0</v>
      </c>
      <c r="Z127">
        <f>'自由入力'!AL130</f>
        <v>0</v>
      </c>
      <c r="AA127">
        <v>3</v>
      </c>
    </row>
    <row r="128" spans="2:27" ht="13.5">
      <c r="B128">
        <f>'自由入力'!AB131</f>
        <v>0</v>
      </c>
      <c r="C128">
        <f>'自由入力'!AC131</f>
        <v>0</v>
      </c>
      <c r="D128">
        <f>'自由入力'!AD131</f>
        <v>0</v>
      </c>
      <c r="E128" s="135">
        <f>'自由入力'!AF131</f>
        <v>0</v>
      </c>
      <c r="F128">
        <v>3</v>
      </c>
      <c r="I128">
        <f>'自由入力'!AB131</f>
        <v>0</v>
      </c>
      <c r="J128">
        <f>'自由入力'!AC131</f>
        <v>0</v>
      </c>
      <c r="K128">
        <f>'自由入力'!AD131</f>
        <v>0</v>
      </c>
      <c r="L128" s="136">
        <f>'自由入力'!AH131</f>
        <v>0</v>
      </c>
      <c r="M128">
        <v>3</v>
      </c>
      <c r="P128">
        <f>'自由入力'!AB131</f>
        <v>0</v>
      </c>
      <c r="Q128">
        <f>'自由入力'!AC131</f>
        <v>0</v>
      </c>
      <c r="R128">
        <f>'自由入力'!AD131</f>
        <v>0</v>
      </c>
      <c r="S128" s="135">
        <f>'自由入力'!AJ131</f>
        <v>0</v>
      </c>
      <c r="T128">
        <v>3</v>
      </c>
      <c r="W128" t="str">
        <f>'自由入力'!E131&amp;"　"&amp;'自由入力'!F131</f>
        <v>　</v>
      </c>
      <c r="X128">
        <f>'自由入力'!H131</f>
        <v>0</v>
      </c>
      <c r="Y128">
        <f>'自由入力'!I131</f>
        <v>0</v>
      </c>
      <c r="Z128">
        <f>'自由入力'!AL131</f>
        <v>0</v>
      </c>
      <c r="AA128">
        <v>3</v>
      </c>
    </row>
    <row r="129" spans="2:27" ht="13.5">
      <c r="B129">
        <f>'自由入力'!AB132</f>
        <v>0</v>
      </c>
      <c r="C129">
        <f>'自由入力'!AC132</f>
        <v>0</v>
      </c>
      <c r="D129">
        <f>'自由入力'!AD132</f>
        <v>0</v>
      </c>
      <c r="E129" s="135">
        <f>'自由入力'!AF132</f>
        <v>0</v>
      </c>
      <c r="F129">
        <v>3</v>
      </c>
      <c r="I129">
        <f>'自由入力'!AB132</f>
        <v>0</v>
      </c>
      <c r="J129">
        <f>'自由入力'!AC132</f>
        <v>0</v>
      </c>
      <c r="K129">
        <f>'自由入力'!AD132</f>
        <v>0</v>
      </c>
      <c r="L129" s="136">
        <f>'自由入力'!AH132</f>
        <v>0</v>
      </c>
      <c r="M129">
        <v>3</v>
      </c>
      <c r="P129">
        <f>'自由入力'!AB132</f>
        <v>0</v>
      </c>
      <c r="Q129">
        <f>'自由入力'!AC132</f>
        <v>0</v>
      </c>
      <c r="R129">
        <f>'自由入力'!AD132</f>
        <v>0</v>
      </c>
      <c r="S129" s="135">
        <f>'自由入力'!AJ132</f>
        <v>0</v>
      </c>
      <c r="T129">
        <v>3</v>
      </c>
      <c r="W129" t="str">
        <f>'自由入力'!E132&amp;"　"&amp;'自由入力'!F132</f>
        <v>　</v>
      </c>
      <c r="X129">
        <f>'自由入力'!H132</f>
        <v>0</v>
      </c>
      <c r="Y129">
        <f>'自由入力'!I132</f>
        <v>0</v>
      </c>
      <c r="Z129">
        <f>'自由入力'!AL132</f>
        <v>0</v>
      </c>
      <c r="AA129">
        <v>3</v>
      </c>
    </row>
    <row r="130" spans="2:27" ht="13.5">
      <c r="B130">
        <f>'自由入力'!AB133</f>
        <v>0</v>
      </c>
      <c r="C130">
        <f>'自由入力'!AC133</f>
        <v>0</v>
      </c>
      <c r="D130">
        <f>'自由入力'!AD133</f>
        <v>0</v>
      </c>
      <c r="E130" s="135">
        <f>'自由入力'!AF133</f>
        <v>0</v>
      </c>
      <c r="F130">
        <v>3</v>
      </c>
      <c r="I130">
        <f>'自由入力'!AB133</f>
        <v>0</v>
      </c>
      <c r="J130">
        <f>'自由入力'!AC133</f>
        <v>0</v>
      </c>
      <c r="K130">
        <f>'自由入力'!AD133</f>
        <v>0</v>
      </c>
      <c r="L130" s="136">
        <f>'自由入力'!AH133</f>
        <v>0</v>
      </c>
      <c r="M130">
        <v>3</v>
      </c>
      <c r="P130">
        <f>'自由入力'!AB133</f>
        <v>0</v>
      </c>
      <c r="Q130">
        <f>'自由入力'!AC133</f>
        <v>0</v>
      </c>
      <c r="R130">
        <f>'自由入力'!AD133</f>
        <v>0</v>
      </c>
      <c r="S130" s="135">
        <f>'自由入力'!AJ133</f>
        <v>0</v>
      </c>
      <c r="T130">
        <v>3</v>
      </c>
      <c r="W130" t="str">
        <f>'自由入力'!E133&amp;"　"&amp;'自由入力'!F133</f>
        <v>　</v>
      </c>
      <c r="X130">
        <f>'自由入力'!H133</f>
        <v>0</v>
      </c>
      <c r="Y130">
        <f>'自由入力'!I133</f>
        <v>0</v>
      </c>
      <c r="Z130">
        <f>'自由入力'!AL133</f>
        <v>0</v>
      </c>
      <c r="AA130">
        <v>3</v>
      </c>
    </row>
    <row r="131" spans="5:26" ht="13.5">
      <c r="E131" s="135"/>
      <c r="W131" t="str">
        <f>'自由入力'!E134&amp;"　"&amp;'自由入力'!F134</f>
        <v>　</v>
      </c>
      <c r="X131">
        <f>'自由入力'!H134</f>
        <v>0</v>
      </c>
      <c r="Y131">
        <f>'自由入力'!I134</f>
        <v>0</v>
      </c>
      <c r="Z131">
        <f>'自由入力'!AL134</f>
        <v>0</v>
      </c>
    </row>
    <row r="132" ht="13.5">
      <c r="E132" s="135"/>
    </row>
    <row r="133" ht="13.5">
      <c r="E133" s="135"/>
    </row>
    <row r="134" ht="13.5">
      <c r="E134" s="135"/>
    </row>
    <row r="135" ht="13.5">
      <c r="E135" s="135"/>
    </row>
    <row r="136" ht="13.5">
      <c r="E136" s="135"/>
    </row>
    <row r="137" ht="13.5">
      <c r="E137" s="135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09"/>
  <sheetViews>
    <sheetView view="pageBreakPreview" zoomScale="65" zoomScaleNormal="70" zoomScaleSheetLayoutView="65" zoomScalePageLayoutView="0" workbookViewId="0" topLeftCell="A1">
      <pane xSplit="5" ySplit="5" topLeftCell="F50" activePane="bottomRight" state="frozen"/>
      <selection pane="topLeft" activeCell="I6" sqref="I6"/>
      <selection pane="topRight" activeCell="I6" sqref="I6"/>
      <selection pane="bottomLeft" activeCell="I6" sqref="I6"/>
      <selection pane="bottomRight" activeCell="R65" sqref="R65"/>
    </sheetView>
  </sheetViews>
  <sheetFormatPr defaultColWidth="9.140625" defaultRowHeight="21.75" customHeight="1"/>
  <cols>
    <col min="1" max="2" width="2.57421875" style="107" customWidth="1"/>
    <col min="3" max="3" width="3.140625" style="107" customWidth="1"/>
    <col min="4" max="4" width="5.421875" style="107" customWidth="1"/>
    <col min="5" max="5" width="19.57421875" style="107" bestFit="1" customWidth="1"/>
    <col min="6" max="6" width="5.8515625" style="107" bestFit="1" customWidth="1"/>
    <col min="7" max="7" width="12.140625" style="107" customWidth="1"/>
    <col min="8" max="8" width="8.7109375" style="107" customWidth="1"/>
    <col min="9" max="9" width="5.57421875" style="107" customWidth="1"/>
    <col min="10" max="10" width="4.28125" style="107" customWidth="1"/>
    <col min="11" max="11" width="25.28125" style="107" customWidth="1"/>
    <col min="12" max="12" width="5.8515625" style="107" customWidth="1"/>
    <col min="13" max="13" width="14.00390625" style="107" customWidth="1"/>
    <col min="14" max="14" width="8.7109375" style="107" customWidth="1"/>
    <col min="15" max="15" width="5.421875" style="107" customWidth="1"/>
    <col min="16" max="16" width="19.57421875" style="107" customWidth="1"/>
    <col min="17" max="17" width="5.8515625" style="107" customWidth="1"/>
    <col min="18" max="18" width="12.140625" style="107" customWidth="1"/>
    <col min="19" max="19" width="8.7109375" style="107" customWidth="1"/>
    <col min="20" max="20" width="5.57421875" style="107" customWidth="1"/>
    <col min="21" max="21" width="4.28125" style="107" customWidth="1"/>
    <col min="22" max="22" width="25.28125" style="107" customWidth="1"/>
    <col min="23" max="23" width="5.8515625" style="107" customWidth="1"/>
    <col min="24" max="24" width="14.00390625" style="107" customWidth="1"/>
    <col min="25" max="25" width="8.7109375" style="107" customWidth="1"/>
    <col min="26" max="16384" width="9.00390625" style="107" customWidth="1"/>
  </cols>
  <sheetData>
    <row r="1" spans="1:25" ht="21.75" customHeight="1">
      <c r="A1" s="107">
        <v>1</v>
      </c>
      <c r="B1" s="107">
        <v>2</v>
      </c>
      <c r="C1" s="107">
        <v>3</v>
      </c>
      <c r="D1" s="107">
        <v>4</v>
      </c>
      <c r="E1" s="107">
        <v>5</v>
      </c>
      <c r="F1" s="107">
        <v>6</v>
      </c>
      <c r="G1" s="107">
        <v>7</v>
      </c>
      <c r="H1" s="107">
        <v>8</v>
      </c>
      <c r="I1" s="107">
        <v>9</v>
      </c>
      <c r="J1" s="107">
        <v>10</v>
      </c>
      <c r="K1" s="107">
        <v>11</v>
      </c>
      <c r="L1" s="107">
        <v>12</v>
      </c>
      <c r="M1" s="107">
        <v>13</v>
      </c>
      <c r="N1" s="107">
        <v>14</v>
      </c>
      <c r="O1" s="107">
        <v>15</v>
      </c>
      <c r="P1" s="107">
        <v>16</v>
      </c>
      <c r="Q1" s="107">
        <v>17</v>
      </c>
      <c r="R1" s="107">
        <v>18</v>
      </c>
      <c r="S1" s="107">
        <v>19</v>
      </c>
      <c r="T1" s="107">
        <v>20</v>
      </c>
      <c r="U1" s="107">
        <v>21</v>
      </c>
      <c r="V1" s="107">
        <v>22</v>
      </c>
      <c r="W1" s="107">
        <v>23</v>
      </c>
      <c r="X1" s="107">
        <v>24</v>
      </c>
      <c r="Y1" s="107">
        <v>25</v>
      </c>
    </row>
    <row r="2" spans="1:24" ht="21.75" customHeight="1">
      <c r="A2" s="107">
        <v>2</v>
      </c>
      <c r="E2" s="360" t="str">
        <f>'自由入力'!$C$2&amp;'自由入力'!$M$2&amp;'自由入力'!$M$2&amp;'自由入力'!$N$2&amp;'自由入力'!$U$2&amp;'自由入力'!$Z$2</f>
        <v>平成２４年度　第４３回　関東中学校体操競技大会日　時日　時平成２４年８月８日～１０日場　所千葉県総合スポーツセンター体育館</v>
      </c>
      <c r="F2" s="360"/>
      <c r="G2" s="360"/>
      <c r="H2" s="360"/>
      <c r="I2" s="360"/>
      <c r="J2" s="360"/>
      <c r="K2" s="360"/>
      <c r="L2" s="360"/>
      <c r="M2" s="360"/>
      <c r="P2" s="360" t="str">
        <f>'自由入力'!$C$2&amp;'自由入力'!$M$2&amp;'自由入力'!$M$2&amp;'自由入力'!$N$2&amp;'自由入力'!$U$2&amp;'自由入力'!$Z$2</f>
        <v>平成２４年度　第４３回　関東中学校体操競技大会日　時日　時平成２４年８月８日～１０日場　所千葉県総合スポーツセンター体育館</v>
      </c>
      <c r="Q2" s="360"/>
      <c r="R2" s="360"/>
      <c r="S2" s="360"/>
      <c r="T2" s="360"/>
      <c r="U2" s="360"/>
      <c r="V2" s="360"/>
      <c r="W2" s="360"/>
      <c r="X2" s="360"/>
    </row>
    <row r="3" spans="1:24" ht="21.75" customHeight="1">
      <c r="A3" s="107">
        <v>3</v>
      </c>
      <c r="E3" s="359" t="str">
        <f>'自由入力'!$L$3</f>
        <v>体　操　競　技　女　子　記　録　表</v>
      </c>
      <c r="F3" s="359"/>
      <c r="G3" s="359"/>
      <c r="H3" s="360" t="s">
        <v>99</v>
      </c>
      <c r="I3" s="360"/>
      <c r="J3" s="360"/>
      <c r="K3" s="360"/>
      <c r="M3" s="107" t="s">
        <v>100</v>
      </c>
      <c r="P3" s="359" t="str">
        <f>'自由入力'!$L$3</f>
        <v>体　操　競　技　女　子　記　録　表</v>
      </c>
      <c r="Q3" s="359"/>
      <c r="R3" s="359"/>
      <c r="S3" s="360" t="s">
        <v>101</v>
      </c>
      <c r="T3" s="360"/>
      <c r="U3" s="360"/>
      <c r="V3" s="360"/>
      <c r="X3" s="107" t="s">
        <v>102</v>
      </c>
    </row>
    <row r="4" spans="1:25" ht="21.75" customHeight="1">
      <c r="A4" s="107">
        <v>4</v>
      </c>
      <c r="D4" s="353" t="s">
        <v>126</v>
      </c>
      <c r="E4" s="355" t="s">
        <v>103</v>
      </c>
      <c r="F4" s="357" t="s">
        <v>93</v>
      </c>
      <c r="G4" s="355" t="s">
        <v>94</v>
      </c>
      <c r="H4" s="109" t="s">
        <v>104</v>
      </c>
      <c r="I4" s="110"/>
      <c r="J4" s="353" t="s">
        <v>126</v>
      </c>
      <c r="K4" s="355" t="s">
        <v>103</v>
      </c>
      <c r="L4" s="357" t="s">
        <v>93</v>
      </c>
      <c r="M4" s="355" t="s">
        <v>94</v>
      </c>
      <c r="N4" s="109" t="s">
        <v>104</v>
      </c>
      <c r="O4" s="353" t="s">
        <v>126</v>
      </c>
      <c r="P4" s="355" t="s">
        <v>103</v>
      </c>
      <c r="Q4" s="357" t="s">
        <v>93</v>
      </c>
      <c r="R4" s="355" t="s">
        <v>94</v>
      </c>
      <c r="S4" s="109" t="s">
        <v>27</v>
      </c>
      <c r="T4" s="110"/>
      <c r="U4" s="353" t="s">
        <v>126</v>
      </c>
      <c r="V4" s="355" t="s">
        <v>103</v>
      </c>
      <c r="W4" s="357" t="s">
        <v>93</v>
      </c>
      <c r="X4" s="355" t="s">
        <v>94</v>
      </c>
      <c r="Y4" s="109" t="s">
        <v>27</v>
      </c>
    </row>
    <row r="5" spans="1:25" ht="21.75" customHeight="1">
      <c r="A5" s="107">
        <v>5</v>
      </c>
      <c r="D5" s="354"/>
      <c r="E5" s="356"/>
      <c r="F5" s="358"/>
      <c r="G5" s="356"/>
      <c r="H5" s="112" t="s">
        <v>105</v>
      </c>
      <c r="I5" s="110"/>
      <c r="J5" s="354"/>
      <c r="K5" s="356"/>
      <c r="L5" s="358"/>
      <c r="M5" s="356"/>
      <c r="N5" s="112" t="s">
        <v>105</v>
      </c>
      <c r="O5" s="354"/>
      <c r="P5" s="356"/>
      <c r="Q5" s="358"/>
      <c r="R5" s="356"/>
      <c r="S5" s="112" t="s">
        <v>105</v>
      </c>
      <c r="T5" s="110"/>
      <c r="U5" s="354"/>
      <c r="V5" s="356"/>
      <c r="W5" s="358"/>
      <c r="X5" s="356"/>
      <c r="Y5" s="112" t="s">
        <v>105</v>
      </c>
    </row>
    <row r="6" spans="1:25" ht="21.75" customHeight="1">
      <c r="A6" s="107">
        <v>6</v>
      </c>
      <c r="D6" s="113">
        <f>'種目別算出'!A3</f>
        <v>1</v>
      </c>
      <c r="E6" s="114" t="str">
        <f>'種目別算出'!B3</f>
        <v>東京町田市立南</v>
      </c>
      <c r="F6" s="114">
        <f>'種目別算出'!C3</f>
        <v>151</v>
      </c>
      <c r="G6" s="114" t="str">
        <f>'種目別算出'!D3</f>
        <v>内山　由綺</v>
      </c>
      <c r="H6" s="115">
        <f>'種目別算出'!E3</f>
        <v>14.6</v>
      </c>
      <c r="I6" s="116"/>
      <c r="J6" s="117">
        <f>'種目別算出'!A53</f>
        <v>51</v>
      </c>
      <c r="K6" s="108" t="str">
        <f>'種目別算出'!B53</f>
        <v>群馬高崎市立大類</v>
      </c>
      <c r="L6" s="108">
        <f>'種目別算出'!C53</f>
        <v>113</v>
      </c>
      <c r="M6" s="108" t="str">
        <f>'種目別算出'!D53</f>
        <v>田口　　希</v>
      </c>
      <c r="N6" s="118">
        <f>'種目別算出'!E53</f>
        <v>12.15</v>
      </c>
      <c r="O6" s="113">
        <f>'種目別算出'!O3</f>
        <v>1</v>
      </c>
      <c r="P6" s="114" t="str">
        <f>'種目別算出'!P3</f>
        <v>東京板橋区立高島第二</v>
      </c>
      <c r="Q6" s="114">
        <f>'種目別算出'!Q3</f>
        <v>55</v>
      </c>
      <c r="R6" s="114" t="str">
        <f>'種目別算出'!R3</f>
        <v>石倉　あづみ</v>
      </c>
      <c r="S6" s="115">
        <f>'種目別算出'!S3</f>
        <v>14.45</v>
      </c>
      <c r="T6" s="116"/>
      <c r="U6" s="117">
        <f>'種目別算出'!O53</f>
        <v>51</v>
      </c>
      <c r="V6" s="108" t="str">
        <f>'種目別算出'!P53</f>
        <v>茨城かすみがうら市立下稲吉</v>
      </c>
      <c r="W6" s="108">
        <f>'種目別算出'!Q53</f>
        <v>141</v>
      </c>
      <c r="X6" s="108" t="str">
        <f>'種目別算出'!R53</f>
        <v>長野　友香</v>
      </c>
      <c r="Y6" s="118">
        <f>'種目別算出'!S53</f>
        <v>10.8</v>
      </c>
    </row>
    <row r="7" spans="1:25" ht="21.75" customHeight="1">
      <c r="A7" s="107">
        <v>7</v>
      </c>
      <c r="D7" s="119">
        <f>'種目別算出'!A4</f>
        <v>2</v>
      </c>
      <c r="E7" s="120" t="str">
        <f>'種目別算出'!B4</f>
        <v>神奈川
大磯町立大磯</v>
      </c>
      <c r="F7" s="120">
        <f>'種目別算出'!C4</f>
        <v>131</v>
      </c>
      <c r="G7" s="120" t="str">
        <f>'種目別算出'!D4</f>
        <v>河崎　真理菜</v>
      </c>
      <c r="H7" s="121">
        <f>'種目別算出'!E4</f>
        <v>14.2</v>
      </c>
      <c r="I7" s="116"/>
      <c r="J7" s="119">
        <f>'種目別算出'!A54</f>
        <v>51</v>
      </c>
      <c r="K7" s="120" t="str">
        <f>'種目別算出'!B54</f>
        <v>東京藤村女子</v>
      </c>
      <c r="L7" s="120">
        <f>'種目別算出'!C54</f>
        <v>51</v>
      </c>
      <c r="M7" s="120" t="str">
        <f>'種目別算出'!D54</f>
        <v>水永　菜月</v>
      </c>
      <c r="N7" s="121">
        <f>'種目別算出'!E54</f>
        <v>12.15</v>
      </c>
      <c r="O7" s="119">
        <f>'種目別算出'!O4</f>
        <v>2</v>
      </c>
      <c r="P7" s="120" t="str">
        <f>'種目別算出'!P4</f>
        <v>千葉
船橋市立高根台</v>
      </c>
      <c r="Q7" s="120">
        <f>'種目別算出'!Q4</f>
        <v>171</v>
      </c>
      <c r="R7" s="120" t="str">
        <f>'種目別算出'!R4</f>
        <v>坂本　実優</v>
      </c>
      <c r="S7" s="121">
        <f>'種目別算出'!S4</f>
        <v>14.3</v>
      </c>
      <c r="T7" s="116"/>
      <c r="U7" s="119">
        <f>'種目別算出'!O54</f>
        <v>52</v>
      </c>
      <c r="V7" s="120" t="str">
        <f>'種目別算出'!P54</f>
        <v>山梨甲府市立城南</v>
      </c>
      <c r="W7" s="120">
        <f>'種目別算出'!Q54</f>
        <v>4</v>
      </c>
      <c r="X7" s="120" t="str">
        <f>'種目別算出'!R54</f>
        <v>雨宮　優奈</v>
      </c>
      <c r="Y7" s="121">
        <f>'種目別算出'!S54</f>
        <v>10.75</v>
      </c>
    </row>
    <row r="8" spans="1:25" ht="21.75" customHeight="1">
      <c r="A8" s="107">
        <v>8</v>
      </c>
      <c r="D8" s="119">
        <f>'種目別算出'!A5</f>
        <v>3</v>
      </c>
      <c r="E8" s="120" t="str">
        <f>'種目別算出'!B5</f>
        <v>埼玉戸田市立新曽</v>
      </c>
      <c r="F8" s="120">
        <f>'種目別算出'!C5</f>
        <v>22</v>
      </c>
      <c r="G8" s="120" t="str">
        <f>'種目別算出'!D5</f>
        <v>村山　由依</v>
      </c>
      <c r="H8" s="121">
        <f>'種目別算出'!E5</f>
        <v>14</v>
      </c>
      <c r="I8" s="116"/>
      <c r="J8" s="119">
        <f>'種目別算出'!A55</f>
        <v>51</v>
      </c>
      <c r="K8" s="120" t="str">
        <f>'種目別算出'!B55</f>
        <v>千葉昭和学院</v>
      </c>
      <c r="L8" s="120">
        <f>'種目別算出'!C55</f>
        <v>72</v>
      </c>
      <c r="M8" s="120" t="str">
        <f>'種目別算出'!D55</f>
        <v>大久保　碧</v>
      </c>
      <c r="N8" s="121">
        <f>'種目別算出'!E55</f>
        <v>12.15</v>
      </c>
      <c r="O8" s="119">
        <f>'種目別算出'!O5</f>
        <v>3</v>
      </c>
      <c r="P8" s="120" t="str">
        <f>'種目別算出'!P5</f>
        <v>東京世田谷区立用賀</v>
      </c>
      <c r="Q8" s="120">
        <f>'種目別算出'!Q5</f>
        <v>152</v>
      </c>
      <c r="R8" s="120" t="str">
        <f>'種目別算出'!R5</f>
        <v>青柳　有香</v>
      </c>
      <c r="S8" s="121">
        <f>'種目別算出'!S5</f>
        <v>13.8</v>
      </c>
      <c r="T8" s="116"/>
      <c r="U8" s="119">
        <f>'種目別算出'!O55</f>
        <v>53</v>
      </c>
      <c r="V8" s="120" t="str">
        <f>'種目別算出'!P55</f>
        <v>山梨富士川町立増穂</v>
      </c>
      <c r="W8" s="120">
        <f>'種目別算出'!Q55</f>
        <v>102</v>
      </c>
      <c r="X8" s="120" t="str">
        <f>'種目別算出'!R55</f>
        <v>村松　瀬菜</v>
      </c>
      <c r="Y8" s="121">
        <f>'種目別算出'!S55</f>
        <v>10.7</v>
      </c>
    </row>
    <row r="9" spans="1:25" ht="21.75" customHeight="1">
      <c r="A9" s="107">
        <v>9</v>
      </c>
      <c r="D9" s="119">
        <f>'種目別算出'!A6</f>
        <v>4</v>
      </c>
      <c r="E9" s="120" t="str">
        <f>'種目別算出'!B6</f>
        <v>千葉
船橋市立高根台</v>
      </c>
      <c r="F9" s="120">
        <f>'種目別算出'!C6</f>
        <v>171</v>
      </c>
      <c r="G9" s="120" t="str">
        <f>'種目別算出'!D6</f>
        <v>坂本　実優</v>
      </c>
      <c r="H9" s="121">
        <f>'種目別算出'!E6</f>
        <v>13.9</v>
      </c>
      <c r="I9" s="116"/>
      <c r="J9" s="119">
        <f>'種目別算出'!A56</f>
        <v>54</v>
      </c>
      <c r="K9" s="120" t="str">
        <f>'種目別算出'!B56</f>
        <v>東京板橋区立高島第二</v>
      </c>
      <c r="L9" s="120">
        <f>'種目別算出'!C56</f>
        <v>56</v>
      </c>
      <c r="M9" s="120" t="str">
        <f>'種目別算出'!D56</f>
        <v>佐藤　桃華</v>
      </c>
      <c r="N9" s="121">
        <f>'種目別算出'!E56</f>
        <v>12.1</v>
      </c>
      <c r="O9" s="119">
        <f>'種目別算出'!O6</f>
        <v>4</v>
      </c>
      <c r="P9" s="120" t="str">
        <f>'種目別算出'!P6</f>
        <v>埼玉戸田市立新曽</v>
      </c>
      <c r="Q9" s="120">
        <f>'種目別算出'!Q6</f>
        <v>22</v>
      </c>
      <c r="R9" s="120" t="str">
        <f>'種目別算出'!R6</f>
        <v>村山　由依</v>
      </c>
      <c r="S9" s="121">
        <f>'種目別算出'!S6</f>
        <v>13.75</v>
      </c>
      <c r="T9" s="116"/>
      <c r="U9" s="119">
        <f>'種目別算出'!O56</f>
        <v>54</v>
      </c>
      <c r="V9" s="120" t="str">
        <f>'種目別算出'!P56</f>
        <v>山梨甲府市立城南</v>
      </c>
      <c r="W9" s="120">
        <f>'種目別算出'!Q56</f>
        <v>1</v>
      </c>
      <c r="X9" s="120" t="str">
        <f>'種目別算出'!R56</f>
        <v>佐野　　葵</v>
      </c>
      <c r="Y9" s="121">
        <f>'種目別算出'!S56</f>
        <v>10.55</v>
      </c>
    </row>
    <row r="10" spans="1:25" ht="21.75" customHeight="1">
      <c r="A10" s="107">
        <v>10</v>
      </c>
      <c r="D10" s="119">
        <f>'種目別算出'!A7</f>
        <v>5</v>
      </c>
      <c r="E10" s="120" t="str">
        <f>'種目別算出'!B7</f>
        <v>東京練馬区立大泉学園</v>
      </c>
      <c r="F10" s="120">
        <f>'種目別算出'!C7</f>
        <v>153</v>
      </c>
      <c r="G10" s="120" t="str">
        <f>'種目別算出'!D7</f>
        <v>平岩　優奈</v>
      </c>
      <c r="H10" s="121">
        <f>'種目別算出'!E7</f>
        <v>13.8</v>
      </c>
      <c r="I10" s="116"/>
      <c r="J10" s="119">
        <f>'種目別算出'!A57</f>
        <v>54</v>
      </c>
      <c r="K10" s="120" t="str">
        <f>'種目別算出'!B57</f>
        <v>山梨富士川町立増穂</v>
      </c>
      <c r="L10" s="120">
        <f>'種目別算出'!C57</f>
        <v>102</v>
      </c>
      <c r="M10" s="120" t="str">
        <f>'種目別算出'!D57</f>
        <v>村松　瀬菜</v>
      </c>
      <c r="N10" s="121">
        <f>'種目別算出'!E57</f>
        <v>12.1</v>
      </c>
      <c r="O10" s="119">
        <f>'種目別算出'!O7</f>
        <v>5</v>
      </c>
      <c r="P10" s="120" t="str">
        <f>'種目別算出'!P7</f>
        <v>東京藤村女子</v>
      </c>
      <c r="Q10" s="120">
        <f>'種目別算出'!Q7</f>
        <v>52</v>
      </c>
      <c r="R10" s="120" t="str">
        <f>'種目別算出'!R7</f>
        <v>石曽根　里央</v>
      </c>
      <c r="S10" s="121">
        <f>'種目別算出'!S7</f>
        <v>13.7</v>
      </c>
      <c r="T10" s="116"/>
      <c r="U10" s="119">
        <f>'種目別算出'!O57</f>
        <v>55</v>
      </c>
      <c r="V10" s="120" t="str">
        <f>'種目別算出'!P57</f>
        <v>神奈川秦野市立南が丘</v>
      </c>
      <c r="W10" s="120">
        <f>'種目別算出'!Q57</f>
        <v>132</v>
      </c>
      <c r="X10" s="120" t="str">
        <f>'種目別算出'!R57</f>
        <v>瀬尾　海夢</v>
      </c>
      <c r="Y10" s="121">
        <f>'種目別算出'!S57</f>
        <v>10.5</v>
      </c>
    </row>
    <row r="11" spans="1:25" ht="21.75" customHeight="1" thickBot="1">
      <c r="A11" s="107">
        <v>11</v>
      </c>
      <c r="D11" s="199">
        <f>'種目別算出'!A8</f>
        <v>6</v>
      </c>
      <c r="E11" s="200" t="str">
        <f>'種目別算出'!B8</f>
        <v>栃木宇都宮市立陽北</v>
      </c>
      <c r="F11" s="200">
        <f>'種目別算出'!C8</f>
        <v>161</v>
      </c>
      <c r="G11" s="200" t="str">
        <f>'種目別算出'!D8</f>
        <v>平津　彩野</v>
      </c>
      <c r="H11" s="201">
        <f>'種目別算出'!E8</f>
        <v>13.7</v>
      </c>
      <c r="I11" s="116"/>
      <c r="J11" s="119">
        <f>'種目別算出'!A58</f>
        <v>56</v>
      </c>
      <c r="K11" s="120" t="str">
        <f>'種目別算出'!B58</f>
        <v>群馬藤岡市立西</v>
      </c>
      <c r="L11" s="120">
        <f>'種目別算出'!C58</f>
        <v>114</v>
      </c>
      <c r="M11" s="120" t="str">
        <f>'種目別算出'!D58</f>
        <v>竹村　由実子</v>
      </c>
      <c r="N11" s="121">
        <f>'種目別算出'!E58</f>
        <v>12.05</v>
      </c>
      <c r="O11" s="199">
        <f>'種目別算出'!O8</f>
        <v>6</v>
      </c>
      <c r="P11" s="200" t="str">
        <f>'種目別算出'!P8</f>
        <v>神奈川
大磯町立大磯</v>
      </c>
      <c r="Q11" s="200">
        <f>'種目別算出'!Q8</f>
        <v>131</v>
      </c>
      <c r="R11" s="200" t="str">
        <f>'種目別算出'!R8</f>
        <v>河崎　真理菜</v>
      </c>
      <c r="S11" s="201">
        <f>'種目別算出'!S8</f>
        <v>13.65</v>
      </c>
      <c r="T11" s="116"/>
      <c r="U11" s="119">
        <f>'種目別算出'!O58</f>
        <v>55</v>
      </c>
      <c r="V11" s="120" t="str">
        <f>'種目別算出'!P58</f>
        <v>群馬太田市立藪塚本町</v>
      </c>
      <c r="W11" s="120">
        <f>'種目別算出'!Q58</f>
        <v>13</v>
      </c>
      <c r="X11" s="120" t="str">
        <f>'種目別算出'!R58</f>
        <v>新井　美月</v>
      </c>
      <c r="Y11" s="121">
        <f>'種目別算出'!S58</f>
        <v>10.5</v>
      </c>
    </row>
    <row r="12" spans="1:25" ht="21.75" customHeight="1" thickTop="1">
      <c r="A12" s="107">
        <v>12</v>
      </c>
      <c r="D12" s="113">
        <f>'種目別算出'!A9</f>
        <v>7</v>
      </c>
      <c r="E12" s="114" t="str">
        <f>'種目別算出'!B9</f>
        <v>茨城水戸市立第二</v>
      </c>
      <c r="F12" s="114">
        <f>'種目別算出'!C9</f>
        <v>41</v>
      </c>
      <c r="G12" s="114" t="str">
        <f>'種目別算出'!D9</f>
        <v>永里　杏澄</v>
      </c>
      <c r="H12" s="115">
        <f>'種目別算出'!E9</f>
        <v>13.6</v>
      </c>
      <c r="I12" s="116"/>
      <c r="J12" s="119">
        <f>'種目別算出'!A59</f>
        <v>57</v>
      </c>
      <c r="K12" s="120" t="str">
        <f>'種目別算出'!B59</f>
        <v>山梨山梨市立山梨南</v>
      </c>
      <c r="L12" s="120">
        <f>'種目別算出'!C59</f>
        <v>7</v>
      </c>
      <c r="M12" s="120" t="str">
        <f>'種目別算出'!D59</f>
        <v>山中　ほのか</v>
      </c>
      <c r="N12" s="121">
        <f>'種目別算出'!E59</f>
        <v>12</v>
      </c>
      <c r="O12" s="113">
        <f>'種目別算出'!O9</f>
        <v>7</v>
      </c>
      <c r="P12" s="114" t="str">
        <f>'種目別算出'!P9</f>
        <v>埼玉さいたま市立東浦和</v>
      </c>
      <c r="Q12" s="114">
        <f>'種目別算出'!Q9</f>
        <v>121</v>
      </c>
      <c r="R12" s="114" t="str">
        <f>'種目別算出'!R9</f>
        <v>矢田部　清花</v>
      </c>
      <c r="S12" s="115">
        <f>'種目別算出'!S9</f>
        <v>13.5</v>
      </c>
      <c r="T12" s="116"/>
      <c r="U12" s="119">
        <f>'種目別算出'!O59</f>
        <v>57</v>
      </c>
      <c r="V12" s="120" t="str">
        <f>'種目別算出'!P59</f>
        <v>東京藤村女子</v>
      </c>
      <c r="W12" s="120">
        <f>'種目別算出'!Q59</f>
        <v>53</v>
      </c>
      <c r="X12" s="120" t="str">
        <f>'種目別算出'!R59</f>
        <v>遠藤　明日香</v>
      </c>
      <c r="Y12" s="121">
        <f>'種目別算出'!S59</f>
        <v>10.4</v>
      </c>
    </row>
    <row r="13" spans="1:25" ht="21.75" customHeight="1">
      <c r="A13" s="107">
        <v>13</v>
      </c>
      <c r="D13" s="119">
        <f>'種目別算出'!A10</f>
        <v>8</v>
      </c>
      <c r="E13" s="120" t="str">
        <f>'種目別算出'!B10</f>
        <v>千葉佐倉市立西志津</v>
      </c>
      <c r="F13" s="120">
        <f>'種目別算出'!C10</f>
        <v>172</v>
      </c>
      <c r="G13" s="120" t="str">
        <f>'種目別算出'!D10</f>
        <v>原島　瑛里</v>
      </c>
      <c r="H13" s="121">
        <f>'種目別算出'!E10</f>
        <v>13.5</v>
      </c>
      <c r="I13" s="116"/>
      <c r="J13" s="119">
        <f>'種目別算出'!A60</f>
        <v>58</v>
      </c>
      <c r="K13" s="120" t="str">
        <f>'種目別算出'!B60</f>
        <v>東京板橋区立高島第二</v>
      </c>
      <c r="L13" s="120">
        <f>'種目別算出'!C60</f>
        <v>57</v>
      </c>
      <c r="M13" s="120" t="str">
        <f>'種目別算出'!D60</f>
        <v>藤野　智海</v>
      </c>
      <c r="N13" s="121">
        <f>'種目別算出'!E60</f>
        <v>11.85</v>
      </c>
      <c r="O13" s="119">
        <f>'種目別算出'!O10</f>
        <v>8</v>
      </c>
      <c r="P13" s="120" t="str">
        <f>'種目別算出'!P10</f>
        <v>東京練馬区立大泉学園</v>
      </c>
      <c r="Q13" s="120">
        <f>'種目別算出'!Q10</f>
        <v>153</v>
      </c>
      <c r="R13" s="120" t="str">
        <f>'種目別算出'!R10</f>
        <v>平岩　優奈</v>
      </c>
      <c r="S13" s="121">
        <f>'種目別算出'!S10</f>
        <v>13.45</v>
      </c>
      <c r="T13" s="116"/>
      <c r="U13" s="119">
        <f>'種目別算出'!O60</f>
        <v>58</v>
      </c>
      <c r="V13" s="120" t="str">
        <f>'種目別算出'!P60</f>
        <v>山梨甲府市立城南</v>
      </c>
      <c r="W13" s="120">
        <f>'種目別算出'!Q60</f>
        <v>3</v>
      </c>
      <c r="X13" s="120" t="str">
        <f>'種目別算出'!R60</f>
        <v>井上　里沙</v>
      </c>
      <c r="Y13" s="121">
        <f>'種目別算出'!S60</f>
        <v>10.35</v>
      </c>
    </row>
    <row r="14" spans="1:25" ht="21.75" customHeight="1">
      <c r="A14" s="107">
        <v>14</v>
      </c>
      <c r="D14" s="119">
        <f>'種目別算出'!A11</f>
        <v>9</v>
      </c>
      <c r="E14" s="120" t="str">
        <f>'種目別算出'!B11</f>
        <v>東京板橋区立高島第二</v>
      </c>
      <c r="F14" s="120">
        <f>'種目別算出'!C11</f>
        <v>55</v>
      </c>
      <c r="G14" s="120" t="str">
        <f>'種目別算出'!D11</f>
        <v>石倉　あづみ</v>
      </c>
      <c r="H14" s="121">
        <f>'種目別算出'!E11</f>
        <v>13.4</v>
      </c>
      <c r="I14" s="116"/>
      <c r="J14" s="119">
        <f>'種目別算出'!A61</f>
        <v>58</v>
      </c>
      <c r="K14" s="120" t="str">
        <f>'種目別算出'!B61</f>
        <v>埼玉聖望学園</v>
      </c>
      <c r="L14" s="120">
        <f>'種目別算出'!C61</f>
        <v>25</v>
      </c>
      <c r="M14" s="120" t="str">
        <f>'種目別算出'!D61</f>
        <v>岡田　志織</v>
      </c>
      <c r="N14" s="121">
        <f>'種目別算出'!E61</f>
        <v>11.85</v>
      </c>
      <c r="O14" s="119">
        <f>'種目別算出'!O11</f>
        <v>8</v>
      </c>
      <c r="P14" s="120" t="str">
        <f>'種目別算出'!P11</f>
        <v>千葉昭和学院</v>
      </c>
      <c r="Q14" s="120">
        <f>'種目別算出'!Q11</f>
        <v>71</v>
      </c>
      <c r="R14" s="120" t="str">
        <f>'種目別算出'!R11</f>
        <v>荒木　七彩</v>
      </c>
      <c r="S14" s="121">
        <f>'種目別算出'!S11</f>
        <v>13.45</v>
      </c>
      <c r="T14" s="116"/>
      <c r="U14" s="119">
        <f>'種目別算出'!O61</f>
        <v>59</v>
      </c>
      <c r="V14" s="120" t="str">
        <f>'種目別算出'!P61</f>
        <v>神奈川横浜市立松本</v>
      </c>
      <c r="W14" s="120">
        <f>'種目別算出'!Q61</f>
        <v>38</v>
      </c>
      <c r="X14" s="120" t="str">
        <f>'種目別算出'!R61</f>
        <v>後藤　優里</v>
      </c>
      <c r="Y14" s="121">
        <f>'種目別算出'!S61</f>
        <v>10.3</v>
      </c>
    </row>
    <row r="15" spans="1:25" ht="21.75" customHeight="1">
      <c r="A15" s="107">
        <v>15</v>
      </c>
      <c r="D15" s="122">
        <f>'種目別算出'!A12</f>
        <v>9</v>
      </c>
      <c r="E15" s="123" t="str">
        <f>'種目別算出'!B12</f>
        <v>茨城水戸市立第二</v>
      </c>
      <c r="F15" s="123">
        <f>'種目別算出'!C12</f>
        <v>44</v>
      </c>
      <c r="G15" s="123" t="str">
        <f>'種目別算出'!D12</f>
        <v>木藤　美莉</v>
      </c>
      <c r="H15" s="124">
        <f>'種目別算出'!E12</f>
        <v>13.4</v>
      </c>
      <c r="I15" s="116"/>
      <c r="J15" s="125">
        <f>'種目別算出'!A62</f>
        <v>60</v>
      </c>
      <c r="K15" s="111" t="str">
        <f>'種目別算出'!B62</f>
        <v>千葉昭和学院</v>
      </c>
      <c r="L15" s="111">
        <f>'種目別算出'!C62</f>
        <v>74</v>
      </c>
      <c r="M15" s="111" t="str">
        <f>'種目別算出'!D62</f>
        <v>岩崎　瑠奈</v>
      </c>
      <c r="N15" s="126">
        <f>'種目別算出'!E62</f>
        <v>11.8</v>
      </c>
      <c r="O15" s="122">
        <f>'種目別算出'!O12</f>
        <v>10</v>
      </c>
      <c r="P15" s="123" t="str">
        <f>'種目別算出'!P12</f>
        <v>山梨山梨市立山梨南</v>
      </c>
      <c r="Q15" s="123">
        <f>'種目別算出'!Q12</f>
        <v>8</v>
      </c>
      <c r="R15" s="123" t="str">
        <f>'種目別算出'!R12</f>
        <v>三森　梨央</v>
      </c>
      <c r="S15" s="124">
        <f>'種目別算出'!S12</f>
        <v>13.4</v>
      </c>
      <c r="T15" s="116"/>
      <c r="U15" s="125">
        <f>'種目別算出'!O62</f>
        <v>59</v>
      </c>
      <c r="V15" s="111" t="str">
        <f>'種目別算出'!P62</f>
        <v>茨城水戸市立第二</v>
      </c>
      <c r="W15" s="111">
        <f>'種目別算出'!Q62</f>
        <v>44</v>
      </c>
      <c r="X15" s="111" t="str">
        <f>'種目別算出'!R62</f>
        <v>木藤　美莉</v>
      </c>
      <c r="Y15" s="126">
        <f>'種目別算出'!S62</f>
        <v>10.3</v>
      </c>
    </row>
    <row r="16" spans="1:25" ht="21.75" customHeight="1">
      <c r="A16" s="107">
        <v>16</v>
      </c>
      <c r="D16" s="117">
        <f>'種目別算出'!A13</f>
        <v>11</v>
      </c>
      <c r="E16" s="108" t="str">
        <f>'種目別算出'!B13</f>
        <v>東京世田谷区立用賀</v>
      </c>
      <c r="F16" s="108">
        <f>'種目別算出'!C13</f>
        <v>152</v>
      </c>
      <c r="G16" s="108" t="str">
        <f>'種目別算出'!D13</f>
        <v>青柳　有香</v>
      </c>
      <c r="H16" s="118">
        <f>'種目別算出'!E13</f>
        <v>13.35</v>
      </c>
      <c r="I16" s="116"/>
      <c r="J16" s="117">
        <f>'種目別算出'!A63</f>
        <v>61</v>
      </c>
      <c r="K16" s="108" t="str">
        <f>'種目別算出'!B63</f>
        <v>埼玉戸田市立新曽</v>
      </c>
      <c r="L16" s="108">
        <f>'種目別算出'!C63</f>
        <v>23</v>
      </c>
      <c r="M16" s="108" t="str">
        <f>'種目別算出'!D63</f>
        <v>佐藤　美里</v>
      </c>
      <c r="N16" s="118">
        <f>'種目別算出'!E63</f>
        <v>11.75</v>
      </c>
      <c r="O16" s="117">
        <f>'種目別算出'!O13</f>
        <v>10</v>
      </c>
      <c r="P16" s="108" t="str">
        <f>'種目別算出'!P13</f>
        <v>東京町田市立南</v>
      </c>
      <c r="Q16" s="108">
        <f>'種目別算出'!Q13</f>
        <v>151</v>
      </c>
      <c r="R16" s="108" t="str">
        <f>'種目別算出'!R13</f>
        <v>内山　由綺</v>
      </c>
      <c r="S16" s="118">
        <f>'種目別算出'!S13</f>
        <v>13.4</v>
      </c>
      <c r="T16" s="116"/>
      <c r="U16" s="117">
        <f>'種目別算出'!O63</f>
        <v>59</v>
      </c>
      <c r="V16" s="108" t="str">
        <f>'種目別算出'!P63</f>
        <v>山梨甲府市立城南</v>
      </c>
      <c r="W16" s="108">
        <f>'種目別算出'!Q63</f>
        <v>2</v>
      </c>
      <c r="X16" s="108" t="str">
        <f>'種目別算出'!R63</f>
        <v>新川　百音</v>
      </c>
      <c r="Y16" s="118">
        <f>'種目別算出'!S63</f>
        <v>10.3</v>
      </c>
    </row>
    <row r="17" spans="1:25" ht="21.75" customHeight="1">
      <c r="A17" s="107">
        <v>17</v>
      </c>
      <c r="D17" s="119">
        <f>'種目別算出'!A14</f>
        <v>12</v>
      </c>
      <c r="E17" s="120" t="str">
        <f>'種目別算出'!B14</f>
        <v>埼玉聖望学園</v>
      </c>
      <c r="F17" s="120">
        <f>'種目別算出'!C14</f>
        <v>27</v>
      </c>
      <c r="G17" s="120" t="str">
        <f>'種目別算出'!D14</f>
        <v>大附　　遥</v>
      </c>
      <c r="H17" s="121">
        <f>'種目別算出'!E14</f>
        <v>13.2</v>
      </c>
      <c r="I17" s="116"/>
      <c r="J17" s="119">
        <f>'種目別算出'!A64</f>
        <v>62</v>
      </c>
      <c r="K17" s="120" t="str">
        <f>'種目別算出'!B64</f>
        <v>神奈川横浜市立松本</v>
      </c>
      <c r="L17" s="120">
        <f>'種目別算出'!C64</f>
        <v>37</v>
      </c>
      <c r="M17" s="120" t="str">
        <f>'種目別算出'!D64</f>
        <v>青木　飛鳥</v>
      </c>
      <c r="N17" s="121">
        <f>'種目別算出'!E64</f>
        <v>11.7</v>
      </c>
      <c r="O17" s="119">
        <f>'種目別算出'!O14</f>
        <v>12</v>
      </c>
      <c r="P17" s="120" t="str">
        <f>'種目別算出'!P14</f>
        <v>神奈川聖ヨゼフ学園</v>
      </c>
      <c r="Q17" s="120">
        <f>'種目別算出'!Q14</f>
        <v>134</v>
      </c>
      <c r="R17" s="120" t="str">
        <f>'種目別算出'!R14</f>
        <v>猪爪　あや</v>
      </c>
      <c r="S17" s="121">
        <f>'種目別算出'!S14</f>
        <v>13.3</v>
      </c>
      <c r="T17" s="116"/>
      <c r="U17" s="119">
        <f>'種目別算出'!O64</f>
        <v>62</v>
      </c>
      <c r="V17" s="120" t="str">
        <f>'種目別算出'!P64</f>
        <v>神奈川横浜市立寺尾</v>
      </c>
      <c r="W17" s="120">
        <f>'種目別算出'!Q64</f>
        <v>34</v>
      </c>
      <c r="X17" s="120" t="str">
        <f>'種目別算出'!R64</f>
        <v>長岡　真愛</v>
      </c>
      <c r="Y17" s="121">
        <f>'種目別算出'!S64</f>
        <v>10.25</v>
      </c>
    </row>
    <row r="18" spans="1:25" ht="21.75" customHeight="1">
      <c r="A18" s="107">
        <v>18</v>
      </c>
      <c r="D18" s="119">
        <f>'種目別算出'!A15</f>
        <v>12</v>
      </c>
      <c r="E18" s="120" t="str">
        <f>'種目別算出'!B15</f>
        <v>埼玉戸田市立新曽</v>
      </c>
      <c r="F18" s="120">
        <f>'種目別算出'!C15</f>
        <v>21</v>
      </c>
      <c r="G18" s="120" t="str">
        <f>'種目別算出'!D15</f>
        <v>宮内　玲奈</v>
      </c>
      <c r="H18" s="121">
        <f>'種目別算出'!E15</f>
        <v>13.2</v>
      </c>
      <c r="I18" s="116"/>
      <c r="J18" s="119">
        <f>'種目別算出'!A65</f>
        <v>62</v>
      </c>
      <c r="K18" s="120" t="str">
        <f>'種目別算出'!B65</f>
        <v>千葉昭和学院</v>
      </c>
      <c r="L18" s="120">
        <f>'種目別算出'!C65</f>
        <v>73</v>
      </c>
      <c r="M18" s="120" t="str">
        <f>'種目別算出'!D65</f>
        <v>土合　　和</v>
      </c>
      <c r="N18" s="121">
        <f>'種目別算出'!E65</f>
        <v>11.7</v>
      </c>
      <c r="O18" s="119">
        <f>'種目別算出'!O15</f>
        <v>13</v>
      </c>
      <c r="P18" s="120" t="str">
        <f>'種目別算出'!P15</f>
        <v>東京武蔵野東</v>
      </c>
      <c r="Q18" s="120">
        <f>'種目別算出'!Q15</f>
        <v>154</v>
      </c>
      <c r="R18" s="120" t="str">
        <f>'種目別算出'!R15</f>
        <v>木村　仁美</v>
      </c>
      <c r="S18" s="121">
        <f>'種目別算出'!S15</f>
        <v>13.25</v>
      </c>
      <c r="T18" s="116"/>
      <c r="U18" s="119">
        <f>'種目別算出'!O65</f>
        <v>63</v>
      </c>
      <c r="V18" s="120" t="str">
        <f>'種目別算出'!P65</f>
        <v>山梨山梨市立山梨南</v>
      </c>
      <c r="W18" s="120">
        <f>'種目別算出'!Q65</f>
        <v>7</v>
      </c>
      <c r="X18" s="120" t="str">
        <f>'種目別算出'!R65</f>
        <v>山中　ほのか</v>
      </c>
      <c r="Y18" s="121">
        <f>'種目別算出'!S65</f>
        <v>10.15</v>
      </c>
    </row>
    <row r="19" spans="1:25" ht="21.75" customHeight="1">
      <c r="A19" s="107">
        <v>19</v>
      </c>
      <c r="D19" s="119">
        <f>'種目別算出'!A16</f>
        <v>14</v>
      </c>
      <c r="E19" s="120" t="str">
        <f>'種目別算出'!B16</f>
        <v>埼玉聖望学園</v>
      </c>
      <c r="F19" s="120">
        <f>'種目別算出'!C16</f>
        <v>28</v>
      </c>
      <c r="G19" s="120" t="str">
        <f>'種目別算出'!D16</f>
        <v>田中　　萠</v>
      </c>
      <c r="H19" s="121">
        <f>'種目別算出'!E16</f>
        <v>13.05</v>
      </c>
      <c r="I19" s="116"/>
      <c r="J19" s="119">
        <f>'種目別算出'!A66</f>
        <v>64</v>
      </c>
      <c r="K19" s="120" t="str">
        <f>'種目別算出'!B66</f>
        <v>山梨山梨市立山梨南</v>
      </c>
      <c r="L19" s="120">
        <f>'種目別算出'!C66</f>
        <v>5</v>
      </c>
      <c r="M19" s="120" t="str">
        <f>'種目別算出'!D66</f>
        <v>深澤　麻友子</v>
      </c>
      <c r="N19" s="121">
        <f>'種目別算出'!E66</f>
        <v>11.65</v>
      </c>
      <c r="O19" s="119">
        <f>'種目別算出'!O16</f>
        <v>13</v>
      </c>
      <c r="P19" s="120" t="str">
        <f>'種目別算出'!P16</f>
        <v>神奈川横浜市立南</v>
      </c>
      <c r="Q19" s="120">
        <f>'種目別算出'!Q16</f>
        <v>133</v>
      </c>
      <c r="R19" s="120" t="str">
        <f>'種目別算出'!R16</f>
        <v>狩野　郁子</v>
      </c>
      <c r="S19" s="121">
        <f>'種目別算出'!S16</f>
        <v>13.25</v>
      </c>
      <c r="T19" s="116"/>
      <c r="U19" s="119">
        <f>'種目別算出'!O66</f>
        <v>64</v>
      </c>
      <c r="V19" s="120" t="str">
        <f>'種目別算出'!P66</f>
        <v>埼玉聖望学園</v>
      </c>
      <c r="W19" s="120">
        <f>'種目別算出'!Q66</f>
        <v>26</v>
      </c>
      <c r="X19" s="120" t="str">
        <f>'種目別算出'!R66</f>
        <v>大場　杏実</v>
      </c>
      <c r="Y19" s="121">
        <f>'種目別算出'!S66</f>
        <v>10.1</v>
      </c>
    </row>
    <row r="20" spans="1:25" ht="21.75" customHeight="1">
      <c r="A20" s="107">
        <v>20</v>
      </c>
      <c r="D20" s="119">
        <f>'種目別算出'!A17</f>
        <v>15</v>
      </c>
      <c r="E20" s="120" t="str">
        <f>'種目別算出'!B17</f>
        <v>埼玉戸田市立新曽</v>
      </c>
      <c r="F20" s="120">
        <f>'種目別算出'!C17</f>
        <v>24</v>
      </c>
      <c r="G20" s="120" t="str">
        <f>'種目別算出'!D17</f>
        <v>近藤　真優</v>
      </c>
      <c r="H20" s="121">
        <f>'種目別算出'!E17</f>
        <v>13</v>
      </c>
      <c r="I20" s="116"/>
      <c r="J20" s="119">
        <f>'種目別算出'!A67</f>
        <v>64</v>
      </c>
      <c r="K20" s="120" t="str">
        <f>'種目別算出'!B67</f>
        <v>千葉銚子市立第四</v>
      </c>
      <c r="L20" s="120">
        <f>'種目別算出'!C67</f>
        <v>75</v>
      </c>
      <c r="M20" s="120" t="str">
        <f>'種目別算出'!D67</f>
        <v>髙田　莉菜</v>
      </c>
      <c r="N20" s="121">
        <f>'種目別算出'!E67</f>
        <v>11.65</v>
      </c>
      <c r="O20" s="119">
        <f>'種目別算出'!O17</f>
        <v>15</v>
      </c>
      <c r="P20" s="120" t="str">
        <f>'種目別算出'!P17</f>
        <v>東京板橋区立高島第二</v>
      </c>
      <c r="Q20" s="120">
        <f>'種目別算出'!Q17</f>
        <v>58</v>
      </c>
      <c r="R20" s="120" t="str">
        <f>'種目別算出'!R17</f>
        <v>夏加　空</v>
      </c>
      <c r="S20" s="121">
        <f>'種目別算出'!S17</f>
        <v>13.15</v>
      </c>
      <c r="T20" s="116"/>
      <c r="U20" s="119">
        <f>'種目別算出'!O67</f>
        <v>65</v>
      </c>
      <c r="V20" s="120" t="str">
        <f>'種目別算出'!P67</f>
        <v>茨城土浦市立第三</v>
      </c>
      <c r="W20" s="120">
        <f>'種目別算出'!Q67</f>
        <v>142</v>
      </c>
      <c r="X20" s="120" t="str">
        <f>'種目別算出'!R67</f>
        <v>大高　涼花</v>
      </c>
      <c r="Y20" s="121">
        <f>'種目別算出'!S67</f>
        <v>9.8</v>
      </c>
    </row>
    <row r="21" spans="1:25" ht="21.75" customHeight="1">
      <c r="A21" s="107">
        <v>21</v>
      </c>
      <c r="D21" s="119">
        <f>'種目別算出'!A18</f>
        <v>16</v>
      </c>
      <c r="E21" s="120" t="str">
        <f>'種目別算出'!B18</f>
        <v>茨城潮来市立潮来第一</v>
      </c>
      <c r="F21" s="120">
        <f>'種目別算出'!C18</f>
        <v>144</v>
      </c>
      <c r="G21" s="120" t="str">
        <f>'種目別算出'!D18</f>
        <v>越川　むつみ</v>
      </c>
      <c r="H21" s="121">
        <f>'種目別算出'!E18</f>
        <v>12.9</v>
      </c>
      <c r="I21" s="116"/>
      <c r="J21" s="119">
        <f>'種目別算出'!A68</f>
        <v>66</v>
      </c>
      <c r="K21" s="120" t="str">
        <f>'種目別算出'!B68</f>
        <v>群馬太田市立藪塚本町</v>
      </c>
      <c r="L21" s="120">
        <f>'種目別算出'!C68</f>
        <v>12</v>
      </c>
      <c r="M21" s="120" t="str">
        <f>'種目別算出'!D68</f>
        <v>竹内　今日子</v>
      </c>
      <c r="N21" s="121">
        <f>'種目別算出'!E68</f>
        <v>11.6</v>
      </c>
      <c r="O21" s="119">
        <f>'種目別算出'!O18</f>
        <v>16</v>
      </c>
      <c r="P21" s="120" t="str">
        <f>'種目別算出'!P18</f>
        <v>埼玉戸田市立新曽</v>
      </c>
      <c r="Q21" s="120">
        <f>'種目別算出'!Q18</f>
        <v>21</v>
      </c>
      <c r="R21" s="120" t="str">
        <f>'種目別算出'!R18</f>
        <v>宮内　玲奈</v>
      </c>
      <c r="S21" s="121">
        <f>'種目別算出'!S18</f>
        <v>13.1</v>
      </c>
      <c r="T21" s="116"/>
      <c r="U21" s="119">
        <f>'種目別算出'!O68</f>
        <v>66</v>
      </c>
      <c r="V21" s="120" t="str">
        <f>'種目別算出'!P68</f>
        <v>埼玉聖望学園</v>
      </c>
      <c r="W21" s="120">
        <f>'種目別算出'!Q68</f>
        <v>25</v>
      </c>
      <c r="X21" s="120" t="str">
        <f>'種目別算出'!R68</f>
        <v>岡田　志織</v>
      </c>
      <c r="Y21" s="121">
        <f>'種目別算出'!S68</f>
        <v>9.7</v>
      </c>
    </row>
    <row r="22" spans="1:25" ht="21.75" customHeight="1">
      <c r="A22" s="107">
        <v>22</v>
      </c>
      <c r="D22" s="119">
        <f>'種目別算出'!A19</f>
        <v>16</v>
      </c>
      <c r="E22" s="120" t="str">
        <f>'種目別算出'!B19</f>
        <v>東京藤村女子</v>
      </c>
      <c r="F22" s="120">
        <f>'種目別算出'!C19</f>
        <v>52</v>
      </c>
      <c r="G22" s="120" t="str">
        <f>'種目別算出'!D19</f>
        <v>石曽根　里央</v>
      </c>
      <c r="H22" s="121">
        <f>'種目別算出'!E19</f>
        <v>12.9</v>
      </c>
      <c r="I22" s="116"/>
      <c r="J22" s="119">
        <f>'種目別算出'!A69</f>
        <v>67</v>
      </c>
      <c r="K22" s="120" t="str">
        <f>'種目別算出'!B69</f>
        <v>神奈川横浜市立寺尾</v>
      </c>
      <c r="L22" s="120">
        <f>'種目別算出'!C69</f>
        <v>33</v>
      </c>
      <c r="M22" s="120" t="str">
        <f>'種目別算出'!D69</f>
        <v>石渡　未来</v>
      </c>
      <c r="N22" s="121">
        <f>'種目別算出'!E69</f>
        <v>11.55</v>
      </c>
      <c r="O22" s="119">
        <f>'種目別算出'!O19</f>
        <v>17</v>
      </c>
      <c r="P22" s="120" t="str">
        <f>'種目別算出'!P19</f>
        <v>茨城潮来市立潮来第一</v>
      </c>
      <c r="Q22" s="120">
        <f>'種目別算出'!Q19</f>
        <v>144</v>
      </c>
      <c r="R22" s="120" t="str">
        <f>'種目別算出'!R19</f>
        <v>越川　むつみ</v>
      </c>
      <c r="S22" s="121">
        <f>'種目別算出'!S19</f>
        <v>13</v>
      </c>
      <c r="T22" s="116"/>
      <c r="U22" s="119">
        <f>'種目別算出'!O69</f>
        <v>67</v>
      </c>
      <c r="V22" s="120" t="str">
        <f>'種目別算出'!P69</f>
        <v>千葉香取市立佐原</v>
      </c>
      <c r="W22" s="120">
        <f>'種目別算出'!Q69</f>
        <v>82</v>
      </c>
      <c r="X22" s="120" t="str">
        <f>'種目別算出'!R69</f>
        <v>齋藤　優果</v>
      </c>
      <c r="Y22" s="121">
        <f>'種目別算出'!S69</f>
        <v>9.65</v>
      </c>
    </row>
    <row r="23" spans="1:25" ht="21.75" customHeight="1">
      <c r="A23" s="107">
        <v>23</v>
      </c>
      <c r="D23" s="119">
        <f>'種目別算出'!A20</f>
        <v>18</v>
      </c>
      <c r="E23" s="120" t="str">
        <f>'種目別算出'!B20</f>
        <v>山梨山梨市立山梨南</v>
      </c>
      <c r="F23" s="120">
        <f>'種目別算出'!C20</f>
        <v>8</v>
      </c>
      <c r="G23" s="120" t="str">
        <f>'種目別算出'!D20</f>
        <v>三森　梨央</v>
      </c>
      <c r="H23" s="121">
        <f>'種目別算出'!E20</f>
        <v>12.85</v>
      </c>
      <c r="I23" s="116"/>
      <c r="J23" s="119">
        <f>'種目別算出'!A70</f>
        <v>68</v>
      </c>
      <c r="K23" s="120" t="str">
        <f>'種目別算出'!B70</f>
        <v>山梨甲府市立城南</v>
      </c>
      <c r="L23" s="120">
        <f>'種目別算出'!C70</f>
        <v>1</v>
      </c>
      <c r="M23" s="120" t="str">
        <f>'種目別算出'!D70</f>
        <v>佐野　　葵</v>
      </c>
      <c r="N23" s="121">
        <f>'種目別算出'!E70</f>
        <v>11.5</v>
      </c>
      <c r="O23" s="119">
        <f>'種目別算出'!O20</f>
        <v>18</v>
      </c>
      <c r="P23" s="120" t="str">
        <f>'種目別算出'!P20</f>
        <v>埼玉聖望学園</v>
      </c>
      <c r="Q23" s="120">
        <f>'種目別算出'!Q20</f>
        <v>27</v>
      </c>
      <c r="R23" s="120" t="str">
        <f>'種目別算出'!R20</f>
        <v>大附　　遥</v>
      </c>
      <c r="S23" s="121">
        <f>'種目別算出'!S20</f>
        <v>12.95</v>
      </c>
      <c r="T23" s="116"/>
      <c r="U23" s="119">
        <f>'種目別算出'!O70</f>
        <v>67</v>
      </c>
      <c r="V23" s="120" t="str">
        <f>'種目別算出'!P70</f>
        <v>栃木那須塩原市立厚崎</v>
      </c>
      <c r="W23" s="120">
        <f>'種目別算出'!Q70</f>
        <v>163</v>
      </c>
      <c r="X23" s="120" t="str">
        <f>'種目別算出'!R70</f>
        <v>松本　彩女</v>
      </c>
      <c r="Y23" s="121">
        <f>'種目別算出'!S70</f>
        <v>9.65</v>
      </c>
    </row>
    <row r="24" spans="1:25" ht="21.75" customHeight="1">
      <c r="A24" s="107">
        <v>24</v>
      </c>
      <c r="D24" s="119">
        <f>'種目別算出'!A21</f>
        <v>18</v>
      </c>
      <c r="E24" s="120" t="str">
        <f>'種目別算出'!B21</f>
        <v>山梨甲府市立城南</v>
      </c>
      <c r="F24" s="120">
        <f>'種目別算出'!C21</f>
        <v>2</v>
      </c>
      <c r="G24" s="120" t="str">
        <f>'種目別算出'!D21</f>
        <v>新川　百音</v>
      </c>
      <c r="H24" s="121">
        <f>'種目別算出'!E21</f>
        <v>12.85</v>
      </c>
      <c r="I24" s="116"/>
      <c r="J24" s="119">
        <f>'種目別算出'!A71</f>
        <v>69</v>
      </c>
      <c r="K24" s="120" t="str">
        <f>'種目別算出'!B71</f>
        <v>神奈川横浜市立寺尾</v>
      </c>
      <c r="L24" s="120">
        <f>'種目別算出'!C71</f>
        <v>34</v>
      </c>
      <c r="M24" s="120" t="str">
        <f>'種目別算出'!D71</f>
        <v>長岡　真愛</v>
      </c>
      <c r="N24" s="121">
        <f>'種目別算出'!E71</f>
        <v>11.45</v>
      </c>
      <c r="O24" s="119">
        <f>'種目別算出'!O21</f>
        <v>18</v>
      </c>
      <c r="P24" s="120" t="str">
        <f>'種目別算出'!P21</f>
        <v>千葉佐倉市立西志津</v>
      </c>
      <c r="Q24" s="120">
        <f>'種目別算出'!Q21</f>
        <v>172</v>
      </c>
      <c r="R24" s="120" t="str">
        <f>'種目別算出'!R21</f>
        <v>原島　瑛里</v>
      </c>
      <c r="S24" s="121">
        <f>'種目別算出'!S21</f>
        <v>12.95</v>
      </c>
      <c r="T24" s="116"/>
      <c r="U24" s="119">
        <f>'種目別算出'!O71</f>
        <v>69</v>
      </c>
      <c r="V24" s="120" t="str">
        <f>'種目別算出'!P71</f>
        <v>群馬太田市立藪塚本町</v>
      </c>
      <c r="W24" s="120">
        <f>'種目別算出'!Q71</f>
        <v>11</v>
      </c>
      <c r="X24" s="120" t="str">
        <f>'種目別算出'!R71</f>
        <v>清水　日香理</v>
      </c>
      <c r="Y24" s="121">
        <f>'種目別算出'!S71</f>
        <v>9.5</v>
      </c>
    </row>
    <row r="25" spans="1:25" ht="21.75" customHeight="1">
      <c r="A25" s="107">
        <v>25</v>
      </c>
      <c r="D25" s="125">
        <f>'種目別算出'!A22</f>
        <v>18</v>
      </c>
      <c r="E25" s="111" t="str">
        <f>'種目別算出'!B22</f>
        <v>山梨甲府市立城南</v>
      </c>
      <c r="F25" s="111">
        <f>'種目別算出'!C22</f>
        <v>3</v>
      </c>
      <c r="G25" s="111" t="str">
        <f>'種目別算出'!D22</f>
        <v>井上　里沙</v>
      </c>
      <c r="H25" s="126">
        <f>'種目別算出'!E22</f>
        <v>12.85</v>
      </c>
      <c r="I25" s="116"/>
      <c r="J25" s="125">
        <f>'種目別算出'!A72</f>
        <v>70</v>
      </c>
      <c r="K25" s="111" t="str">
        <f>'種目別算出'!B72</f>
        <v>群馬高崎市立佐野</v>
      </c>
      <c r="L25" s="111">
        <f>'種目別算出'!C72</f>
        <v>17</v>
      </c>
      <c r="M25" s="111" t="str">
        <f>'種目別算出'!D72</f>
        <v>鈴木　真木</v>
      </c>
      <c r="N25" s="126">
        <f>'種目別算出'!E72</f>
        <v>11.4</v>
      </c>
      <c r="O25" s="125">
        <f>'種目別算出'!O22</f>
        <v>20</v>
      </c>
      <c r="P25" s="111" t="str">
        <f>'種目別算出'!P22</f>
        <v>千葉佐倉市立臼井南</v>
      </c>
      <c r="Q25" s="111">
        <f>'種目別算出'!Q22</f>
        <v>174</v>
      </c>
      <c r="R25" s="111" t="str">
        <f>'種目別算出'!R22</f>
        <v>道林　千咲希</v>
      </c>
      <c r="S25" s="126">
        <f>'種目別算出'!S22</f>
        <v>12.8</v>
      </c>
      <c r="T25" s="116"/>
      <c r="U25" s="125">
        <f>'種目別算出'!O72</f>
        <v>70</v>
      </c>
      <c r="V25" s="111" t="str">
        <f>'種目別算出'!P72</f>
        <v>山梨山梨市立山梨南</v>
      </c>
      <c r="W25" s="111">
        <f>'種目別算出'!Q72</f>
        <v>5</v>
      </c>
      <c r="X25" s="111" t="str">
        <f>'種目別算出'!R72</f>
        <v>深澤　麻友子</v>
      </c>
      <c r="Y25" s="126">
        <f>'種目別算出'!S72</f>
        <v>9.4</v>
      </c>
    </row>
    <row r="26" spans="1:25" ht="21.75" customHeight="1">
      <c r="A26" s="107">
        <v>26</v>
      </c>
      <c r="D26" s="113">
        <f>'種目別算出'!A23</f>
        <v>21</v>
      </c>
      <c r="E26" s="114" t="str">
        <f>'種目別算出'!B23</f>
        <v>埼玉さいたま市立東浦和</v>
      </c>
      <c r="F26" s="114">
        <f>'種目別算出'!C23</f>
        <v>121</v>
      </c>
      <c r="G26" s="114" t="str">
        <f>'種目別算出'!D23</f>
        <v>矢田部　清花</v>
      </c>
      <c r="H26" s="115">
        <f>'種目別算出'!E23</f>
        <v>12.8</v>
      </c>
      <c r="I26" s="116"/>
      <c r="J26" s="113">
        <f>'種目別算出'!A73</f>
        <v>70</v>
      </c>
      <c r="K26" s="114" t="str">
        <f>'種目別算出'!B73</f>
        <v>栃木那須塩原市立厚崎</v>
      </c>
      <c r="L26" s="114">
        <f>'種目別算出'!C73</f>
        <v>163</v>
      </c>
      <c r="M26" s="114" t="str">
        <f>'種目別算出'!D73</f>
        <v>松本　彩女</v>
      </c>
      <c r="N26" s="115">
        <f>'種目別算出'!E73</f>
        <v>11.4</v>
      </c>
      <c r="O26" s="113">
        <f>'種目別算出'!O23</f>
        <v>20</v>
      </c>
      <c r="P26" s="114" t="str">
        <f>'種目別算出'!P23</f>
        <v>千葉昭和学院</v>
      </c>
      <c r="Q26" s="114">
        <f>'種目別算出'!Q23</f>
        <v>72</v>
      </c>
      <c r="R26" s="114" t="str">
        <f>'種目別算出'!R23</f>
        <v>大久保　碧</v>
      </c>
      <c r="S26" s="115">
        <f>'種目別算出'!S23</f>
        <v>12.8</v>
      </c>
      <c r="T26" s="116"/>
      <c r="U26" s="113">
        <f>'種目別算出'!O73</f>
        <v>70</v>
      </c>
      <c r="V26" s="114" t="str">
        <f>'種目別算出'!P73</f>
        <v>群馬高崎市立佐野</v>
      </c>
      <c r="W26" s="114">
        <f>'種目別算出'!Q73</f>
        <v>17</v>
      </c>
      <c r="X26" s="114" t="str">
        <f>'種目別算出'!R73</f>
        <v>鈴木　真木</v>
      </c>
      <c r="Y26" s="115">
        <f>'種目別算出'!S73</f>
        <v>9.4</v>
      </c>
    </row>
    <row r="27" spans="1:25" ht="21.75" customHeight="1">
      <c r="A27" s="107">
        <v>27</v>
      </c>
      <c r="D27" s="119">
        <f>'種目別算出'!A24</f>
        <v>22</v>
      </c>
      <c r="E27" s="120" t="str">
        <f>'種目別算出'!B24</f>
        <v>山梨甲府市立北西</v>
      </c>
      <c r="F27" s="120">
        <f>'種目別算出'!C24</f>
        <v>104</v>
      </c>
      <c r="G27" s="120" t="str">
        <f>'種目別算出'!D24</f>
        <v>西山　莉央</v>
      </c>
      <c r="H27" s="121">
        <f>'種目別算出'!E24</f>
        <v>12.7</v>
      </c>
      <c r="I27" s="116"/>
      <c r="J27" s="119">
        <f>'種目別算出'!A74</f>
        <v>70</v>
      </c>
      <c r="K27" s="120" t="str">
        <f>'種目別算出'!B74</f>
        <v>茨城水戸市立第二</v>
      </c>
      <c r="L27" s="120">
        <f>'種目別算出'!C74</f>
        <v>43</v>
      </c>
      <c r="M27" s="120" t="str">
        <f>'種目別算出'!D74</f>
        <v>松原　　咲</v>
      </c>
      <c r="N27" s="121">
        <f>'種目別算出'!E74</f>
        <v>11.4</v>
      </c>
      <c r="O27" s="119">
        <f>'種目別算出'!O24</f>
        <v>20</v>
      </c>
      <c r="P27" s="120" t="str">
        <f>'種目別算出'!P24</f>
        <v>埼玉戸田市立新曽</v>
      </c>
      <c r="Q27" s="120">
        <f>'種目別算出'!Q24</f>
        <v>24</v>
      </c>
      <c r="R27" s="120" t="str">
        <f>'種目別算出'!R24</f>
        <v>近藤　真優</v>
      </c>
      <c r="S27" s="121">
        <f>'種目別算出'!S24</f>
        <v>12.8</v>
      </c>
      <c r="T27" s="116"/>
      <c r="U27" s="119">
        <f>'種目別算出'!O74</f>
        <v>72</v>
      </c>
      <c r="V27" s="120" t="str">
        <f>'種目別算出'!P74</f>
        <v>東京藤村女子</v>
      </c>
      <c r="W27" s="120">
        <f>'種目別算出'!Q74</f>
        <v>54</v>
      </c>
      <c r="X27" s="120" t="str">
        <f>'種目別算出'!R74</f>
        <v>中野　光海</v>
      </c>
      <c r="Y27" s="121">
        <f>'種目別算出'!S74</f>
        <v>9.25</v>
      </c>
    </row>
    <row r="28" spans="1:25" ht="21.75" customHeight="1">
      <c r="A28" s="107">
        <v>28</v>
      </c>
      <c r="D28" s="119">
        <f>'種目別算出'!A25</f>
        <v>22</v>
      </c>
      <c r="E28" s="120" t="str">
        <f>'種目別算出'!B25</f>
        <v>埼玉さいたま市立常盤</v>
      </c>
      <c r="F28" s="120">
        <f>'種目別算出'!C25</f>
        <v>123</v>
      </c>
      <c r="G28" s="120" t="str">
        <f>'種目別算出'!D25</f>
        <v>髙尾　亜佑美</v>
      </c>
      <c r="H28" s="121">
        <f>'種目別算出'!E25</f>
        <v>12.7</v>
      </c>
      <c r="I28" s="116"/>
      <c r="J28" s="119">
        <f>'種目別算出'!A75</f>
        <v>73</v>
      </c>
      <c r="K28" s="120" t="str">
        <f>'種目別算出'!B75</f>
        <v>千葉八千代市立村上東</v>
      </c>
      <c r="L28" s="120">
        <f>'種目別算出'!C75</f>
        <v>173</v>
      </c>
      <c r="M28" s="120" t="str">
        <f>'種目別算出'!D75</f>
        <v>野々村　璃</v>
      </c>
      <c r="N28" s="121">
        <f>'種目別算出'!E75</f>
        <v>11.3</v>
      </c>
      <c r="O28" s="119">
        <f>'種目別算出'!O25</f>
        <v>23</v>
      </c>
      <c r="P28" s="120" t="str">
        <f>'種目別算出'!P25</f>
        <v>群馬藤岡市立西</v>
      </c>
      <c r="Q28" s="120">
        <f>'種目別算出'!Q25</f>
        <v>114</v>
      </c>
      <c r="R28" s="120" t="str">
        <f>'種目別算出'!R25</f>
        <v>竹村　由実子</v>
      </c>
      <c r="S28" s="121">
        <f>'種目別算出'!S25</f>
        <v>12.75</v>
      </c>
      <c r="T28" s="116"/>
      <c r="U28" s="119">
        <f>'種目別算出'!O75</f>
        <v>73</v>
      </c>
      <c r="V28" s="120" t="str">
        <f>'種目別算出'!P75</f>
        <v>山梨甲府市立北西</v>
      </c>
      <c r="W28" s="120">
        <f>'種目別算出'!Q75</f>
        <v>104</v>
      </c>
      <c r="X28" s="120" t="str">
        <f>'種目別算出'!R75</f>
        <v>西山　莉央</v>
      </c>
      <c r="Y28" s="121">
        <f>'種目別算出'!S75</f>
        <v>9.2</v>
      </c>
    </row>
    <row r="29" spans="1:25" ht="21.75" customHeight="1">
      <c r="A29" s="107">
        <v>29</v>
      </c>
      <c r="D29" s="119">
        <f>'種目別算出'!A26</f>
        <v>22</v>
      </c>
      <c r="E29" s="120" t="str">
        <f>'種目別算出'!B26</f>
        <v>神奈川横浜市立寺尾</v>
      </c>
      <c r="F29" s="120">
        <f>'種目別算出'!C26</f>
        <v>31</v>
      </c>
      <c r="G29" s="120" t="str">
        <f>'種目別算出'!D26</f>
        <v>池田　菜月</v>
      </c>
      <c r="H29" s="121">
        <f>'種目別算出'!E26</f>
        <v>12.7</v>
      </c>
      <c r="I29" s="116"/>
      <c r="J29" s="119">
        <f>'種目別算出'!A76</f>
        <v>74</v>
      </c>
      <c r="K29" s="120" t="str">
        <f>'種目別算出'!B76</f>
        <v>東京藤村女子</v>
      </c>
      <c r="L29" s="120">
        <f>'種目別算出'!C76</f>
        <v>53</v>
      </c>
      <c r="M29" s="120" t="str">
        <f>'種目別算出'!D76</f>
        <v>遠藤　明日香</v>
      </c>
      <c r="N29" s="121">
        <f>'種目別算出'!E76</f>
        <v>11.25</v>
      </c>
      <c r="O29" s="119">
        <f>'種目別算出'!O26</f>
        <v>24</v>
      </c>
      <c r="P29" s="120" t="str">
        <f>'種目別算出'!P26</f>
        <v>群馬伊勢崎市立境北</v>
      </c>
      <c r="Q29" s="120">
        <f>'種目別算出'!Q26</f>
        <v>112</v>
      </c>
      <c r="R29" s="120" t="str">
        <f>'種目別算出'!R26</f>
        <v>髙木　清楓</v>
      </c>
      <c r="S29" s="121">
        <f>'種目別算出'!S26</f>
        <v>12.7</v>
      </c>
      <c r="T29" s="116"/>
      <c r="U29" s="119">
        <f>'種目別算出'!O76</f>
        <v>74</v>
      </c>
      <c r="V29" s="120" t="str">
        <f>'種目別算出'!P76</f>
        <v>栃木日光市立大沢</v>
      </c>
      <c r="W29" s="120">
        <f>'種目別算出'!Q76</f>
        <v>162</v>
      </c>
      <c r="X29" s="120" t="str">
        <f>'種目別算出'!R76</f>
        <v>柳田　留菜</v>
      </c>
      <c r="Y29" s="121">
        <f>'種目別算出'!S76</f>
        <v>8.8</v>
      </c>
    </row>
    <row r="30" spans="1:25" ht="21.75" customHeight="1">
      <c r="A30" s="107">
        <v>30</v>
      </c>
      <c r="D30" s="119">
        <f>'種目別算出'!A27</f>
        <v>22</v>
      </c>
      <c r="E30" s="120" t="str">
        <f>'種目別算出'!B27</f>
        <v>群馬伊勢崎市立境北</v>
      </c>
      <c r="F30" s="120">
        <f>'種目別算出'!C27</f>
        <v>112</v>
      </c>
      <c r="G30" s="120" t="str">
        <f>'種目別算出'!D27</f>
        <v>髙木　清楓</v>
      </c>
      <c r="H30" s="121">
        <f>'種目別算出'!E27</f>
        <v>12.7</v>
      </c>
      <c r="I30" s="116"/>
      <c r="J30" s="119">
        <f>'種目別算出'!A77</f>
        <v>75</v>
      </c>
      <c r="K30" s="120" t="str">
        <f>'種目別算出'!B77</f>
        <v>山梨山梨市立山梨南</v>
      </c>
      <c r="L30" s="120">
        <f>'種目別算出'!C77</f>
        <v>6</v>
      </c>
      <c r="M30" s="120" t="str">
        <f>'種目別算出'!D77</f>
        <v>多田　聖郁佳</v>
      </c>
      <c r="N30" s="121">
        <f>'種目別算出'!E77</f>
        <v>11.2</v>
      </c>
      <c r="O30" s="119">
        <f>'種目別算出'!O27</f>
        <v>25</v>
      </c>
      <c r="P30" s="120" t="str">
        <f>'種目別算出'!P27</f>
        <v>山梨山梨市立山梨南</v>
      </c>
      <c r="Q30" s="120">
        <f>'種目別算出'!Q27</f>
        <v>6</v>
      </c>
      <c r="R30" s="120" t="str">
        <f>'種目別算出'!R27</f>
        <v>多田　聖郁佳</v>
      </c>
      <c r="S30" s="121">
        <f>'種目別算出'!S27</f>
        <v>12.65</v>
      </c>
      <c r="T30" s="116"/>
      <c r="U30" s="119">
        <f>'種目別算出'!O77</f>
        <v>75</v>
      </c>
      <c r="V30" s="120" t="str">
        <f>'種目別算出'!P77</f>
        <v>群馬甘楽町立第一</v>
      </c>
      <c r="W30" s="120">
        <f>'種目別算出'!Q77</f>
        <v>111</v>
      </c>
      <c r="X30" s="120" t="str">
        <f>'種目別算出'!R77</f>
        <v>土谷　瑞穂</v>
      </c>
      <c r="Y30" s="121">
        <f>'種目別算出'!S77</f>
        <v>8.7</v>
      </c>
    </row>
    <row r="31" spans="1:25" ht="21.75" customHeight="1">
      <c r="A31" s="107">
        <v>31</v>
      </c>
      <c r="D31" s="119">
        <f>'種目別算出'!A28</f>
        <v>26</v>
      </c>
      <c r="E31" s="120" t="str">
        <f>'種目別算出'!B28</f>
        <v>群馬高崎市立佐野</v>
      </c>
      <c r="F31" s="120">
        <f>'種目別算出'!C28</f>
        <v>15</v>
      </c>
      <c r="G31" s="120" t="str">
        <f>'種目別算出'!D28</f>
        <v>善如寺　絵理</v>
      </c>
      <c r="H31" s="121">
        <f>'種目別算出'!E28</f>
        <v>12.65</v>
      </c>
      <c r="I31" s="116"/>
      <c r="J31" s="119">
        <f>'種目別算出'!A78</f>
        <v>76</v>
      </c>
      <c r="K31" s="120" t="str">
        <f>'種目別算出'!B78</f>
        <v>群馬太田市立藪塚本町</v>
      </c>
      <c r="L31" s="120">
        <f>'種目別算出'!C78</f>
        <v>11</v>
      </c>
      <c r="M31" s="120" t="str">
        <f>'種目別算出'!D78</f>
        <v>清水　日香理</v>
      </c>
      <c r="N31" s="121">
        <f>'種目別算出'!E78</f>
        <v>11.1</v>
      </c>
      <c r="O31" s="119">
        <f>'種目別算出'!O28</f>
        <v>26</v>
      </c>
      <c r="P31" s="120" t="str">
        <f>'種目別算出'!P28</f>
        <v>埼玉さいたま市立常盤</v>
      </c>
      <c r="Q31" s="120">
        <f>'種目別算出'!Q28</f>
        <v>123</v>
      </c>
      <c r="R31" s="120" t="str">
        <f>'種目別算出'!R28</f>
        <v>髙尾　亜佑美</v>
      </c>
      <c r="S31" s="121">
        <f>'種目別算出'!S28</f>
        <v>12.55</v>
      </c>
      <c r="T31" s="116"/>
      <c r="U31" s="119">
        <f>'種目別算出'!O78</f>
        <v>76</v>
      </c>
      <c r="V31" s="120" t="str">
        <f>'種目別算出'!P78</f>
        <v>群馬高崎市立佐野</v>
      </c>
      <c r="W31" s="120">
        <f>'種目別算出'!Q78</f>
        <v>15</v>
      </c>
      <c r="X31" s="120" t="str">
        <f>'種目別算出'!R78</f>
        <v>善如寺　絵理</v>
      </c>
      <c r="Y31" s="121">
        <f>'種目別算出'!S78</f>
        <v>8.6</v>
      </c>
    </row>
    <row r="32" spans="1:25" ht="21.75" customHeight="1">
      <c r="A32" s="107">
        <v>32</v>
      </c>
      <c r="D32" s="119">
        <f>'種目別算出'!A29</f>
        <v>26</v>
      </c>
      <c r="E32" s="120" t="str">
        <f>'種目別算出'!B29</f>
        <v>神奈川秦野市立南が丘</v>
      </c>
      <c r="F32" s="120">
        <f>'種目別算出'!C29</f>
        <v>132</v>
      </c>
      <c r="G32" s="120" t="str">
        <f>'種目別算出'!D29</f>
        <v>瀬尾　海夢</v>
      </c>
      <c r="H32" s="121">
        <f>'種目別算出'!E29</f>
        <v>12.65</v>
      </c>
      <c r="I32" s="116"/>
      <c r="J32" s="119">
        <f>'種目別算出'!A79</f>
        <v>77</v>
      </c>
      <c r="K32" s="120" t="str">
        <f>'種目別算出'!B79</f>
        <v>栃木日光市立今市</v>
      </c>
      <c r="L32" s="120">
        <f>'種目別算出'!C79</f>
        <v>65</v>
      </c>
      <c r="M32" s="120" t="str">
        <f>'種目別算出'!D79</f>
        <v>岡部　麻衣子</v>
      </c>
      <c r="N32" s="121">
        <f>'種目別算出'!E79</f>
        <v>10.75</v>
      </c>
      <c r="O32" s="119">
        <f>'種目別算出'!O29</f>
        <v>27</v>
      </c>
      <c r="P32" s="120" t="str">
        <f>'種目別算出'!P29</f>
        <v>神奈川横浜市立寺尾</v>
      </c>
      <c r="Q32" s="120">
        <f>'種目別算出'!Q29</f>
        <v>33</v>
      </c>
      <c r="R32" s="120" t="str">
        <f>'種目別算出'!R29</f>
        <v>石渡　未来</v>
      </c>
      <c r="S32" s="121">
        <f>'種目別算出'!S29</f>
        <v>12.45</v>
      </c>
      <c r="T32" s="116"/>
      <c r="U32" s="119">
        <f>'種目別算出'!O79</f>
        <v>77</v>
      </c>
      <c r="V32" s="120" t="str">
        <f>'種目別算出'!P79</f>
        <v>栃木日光市立今市</v>
      </c>
      <c r="W32" s="120">
        <f>'種目別算出'!Q79</f>
        <v>65</v>
      </c>
      <c r="X32" s="120" t="str">
        <f>'種目別算出'!R79</f>
        <v>岡部　麻衣子</v>
      </c>
      <c r="Y32" s="121">
        <f>'種目別算出'!S79</f>
        <v>8.3</v>
      </c>
    </row>
    <row r="33" spans="1:25" ht="21.75" customHeight="1">
      <c r="A33" s="107">
        <v>33</v>
      </c>
      <c r="D33" s="119">
        <f>'種目別算出'!A30</f>
        <v>26</v>
      </c>
      <c r="E33" s="120" t="str">
        <f>'種目別算出'!B30</f>
        <v>群馬甘楽町立第一</v>
      </c>
      <c r="F33" s="120">
        <f>'種目別算出'!C30</f>
        <v>111</v>
      </c>
      <c r="G33" s="120" t="str">
        <f>'種目別算出'!D30</f>
        <v>土谷　瑞穂</v>
      </c>
      <c r="H33" s="121">
        <f>'種目別算出'!E30</f>
        <v>12.65</v>
      </c>
      <c r="I33" s="116"/>
      <c r="J33" s="119">
        <f>'種目別算出'!A80</f>
        <v>78</v>
      </c>
      <c r="K33" s="120" t="str">
        <f>'種目別算出'!B80</f>
        <v>茨城鉾田市立鉾田南</v>
      </c>
      <c r="L33" s="120">
        <f>'種目別算出'!C80</f>
        <v>46</v>
      </c>
      <c r="M33" s="120" t="str">
        <f>'種目別算出'!D80</f>
        <v>山口　瑞希</v>
      </c>
      <c r="N33" s="121">
        <f>'種目別算出'!E80</f>
        <v>10.65</v>
      </c>
      <c r="O33" s="119">
        <f>'種目別算出'!O30</f>
        <v>28</v>
      </c>
      <c r="P33" s="120" t="str">
        <f>'種目別算出'!P30</f>
        <v>神奈川横浜市立松本</v>
      </c>
      <c r="Q33" s="120">
        <f>'種目別算出'!Q30</f>
        <v>36</v>
      </c>
      <c r="R33" s="120" t="str">
        <f>'種目別算出'!R30</f>
        <v>杉田　しずか</v>
      </c>
      <c r="S33" s="121">
        <f>'種目別算出'!S30</f>
        <v>12.4</v>
      </c>
      <c r="T33" s="116"/>
      <c r="U33" s="119">
        <f>'種目別算出'!O80</f>
        <v>78</v>
      </c>
      <c r="V33" s="120" t="str">
        <f>'種目別算出'!P80</f>
        <v>千葉香取市立佐原</v>
      </c>
      <c r="W33" s="120">
        <f>'種目別算出'!Q80</f>
        <v>81</v>
      </c>
      <c r="X33" s="120" t="str">
        <f>'種目別算出'!R80</f>
        <v>岡田　八重</v>
      </c>
      <c r="Y33" s="121">
        <f>'種目別算出'!S80</f>
        <v>8.15</v>
      </c>
    </row>
    <row r="34" spans="1:25" ht="21.75" customHeight="1">
      <c r="A34" s="107">
        <v>34</v>
      </c>
      <c r="D34" s="119">
        <f>'種目別算出'!A31</f>
        <v>29</v>
      </c>
      <c r="E34" s="120" t="str">
        <f>'種目別算出'!B31</f>
        <v>東京武蔵野東</v>
      </c>
      <c r="F34" s="120">
        <f>'種目別算出'!C31</f>
        <v>154</v>
      </c>
      <c r="G34" s="120" t="str">
        <f>'種目別算出'!D31</f>
        <v>木村　仁美</v>
      </c>
      <c r="H34" s="121">
        <f>'種目別算出'!E31</f>
        <v>12.6</v>
      </c>
      <c r="I34" s="116"/>
      <c r="J34" s="119">
        <f>'種目別算出'!A81</f>
        <v>78</v>
      </c>
      <c r="K34" s="120" t="str">
        <f>'種目別算出'!B81</f>
        <v>栃木日光市立大沢</v>
      </c>
      <c r="L34" s="120">
        <f>'種目別算出'!C81</f>
        <v>162</v>
      </c>
      <c r="M34" s="120" t="str">
        <f>'種目別算出'!D81</f>
        <v>柳田　留菜</v>
      </c>
      <c r="N34" s="121">
        <f>'種目別算出'!E81</f>
        <v>10.65</v>
      </c>
      <c r="O34" s="119">
        <f>'種目別算出'!O31</f>
        <v>28</v>
      </c>
      <c r="P34" s="120" t="str">
        <f>'種目別算出'!P31</f>
        <v>神奈川横浜市立寺尾</v>
      </c>
      <c r="Q34" s="120">
        <f>'種目別算出'!Q31</f>
        <v>31</v>
      </c>
      <c r="R34" s="120" t="str">
        <f>'種目別算出'!R31</f>
        <v>池田　菜月</v>
      </c>
      <c r="S34" s="121">
        <f>'種目別算出'!S31</f>
        <v>12.4</v>
      </c>
      <c r="T34" s="116"/>
      <c r="U34" s="119">
        <f>'種目別算出'!O81</f>
        <v>78</v>
      </c>
      <c r="V34" s="120" t="str">
        <f>'種目別算出'!P81</f>
        <v>茨城鉾田市立鉾田南</v>
      </c>
      <c r="W34" s="120">
        <f>'種目別算出'!Q81</f>
        <v>47</v>
      </c>
      <c r="X34" s="120" t="str">
        <f>'種目別算出'!R81</f>
        <v>宮本　美咲</v>
      </c>
      <c r="Y34" s="121">
        <f>'種目別算出'!S81</f>
        <v>8.15</v>
      </c>
    </row>
    <row r="35" spans="1:25" ht="21.75" customHeight="1">
      <c r="A35" s="107">
        <v>35</v>
      </c>
      <c r="D35" s="122">
        <f>'種目別算出'!A32</f>
        <v>29</v>
      </c>
      <c r="E35" s="123" t="str">
        <f>'種目別算出'!B32</f>
        <v>神奈川横浜市立松本</v>
      </c>
      <c r="F35" s="123">
        <f>'種目別算出'!C32</f>
        <v>36</v>
      </c>
      <c r="G35" s="123" t="str">
        <f>'種目別算出'!D32</f>
        <v>杉田　しずか</v>
      </c>
      <c r="H35" s="124">
        <f>'種目別算出'!E32</f>
        <v>12.6</v>
      </c>
      <c r="I35" s="116"/>
      <c r="J35" s="122">
        <f>'種目別算出'!A82</f>
        <v>80</v>
      </c>
      <c r="K35" s="123" t="str">
        <f>'種目別算出'!B82</f>
        <v>千葉香取市立佐原</v>
      </c>
      <c r="L35" s="123">
        <f>'種目別算出'!C82</f>
        <v>81</v>
      </c>
      <c r="M35" s="123" t="str">
        <f>'種目別算出'!D82</f>
        <v>岡田　八重</v>
      </c>
      <c r="N35" s="124">
        <f>'種目別算出'!E82</f>
        <v>10.45</v>
      </c>
      <c r="O35" s="122">
        <f>'種目別算出'!O32</f>
        <v>28</v>
      </c>
      <c r="P35" s="123" t="str">
        <f>'種目別算出'!P32</f>
        <v>埼玉飯能市立飯能第一</v>
      </c>
      <c r="Q35" s="123">
        <f>'種目別算出'!Q32</f>
        <v>122</v>
      </c>
      <c r="R35" s="123" t="str">
        <f>'種目別算出'!R32</f>
        <v>小林　日和</v>
      </c>
      <c r="S35" s="124">
        <f>'種目別算出'!S32</f>
        <v>12.4</v>
      </c>
      <c r="T35" s="116"/>
      <c r="U35" s="122">
        <f>'種目別算出'!O82</f>
        <v>80</v>
      </c>
      <c r="V35" s="123" t="str">
        <f>'種目別算出'!P82</f>
        <v>千葉銚子市立第四</v>
      </c>
      <c r="W35" s="123">
        <f>'種目別算出'!Q82</f>
        <v>76</v>
      </c>
      <c r="X35" s="123" t="str">
        <f>'種目別算出'!R82</f>
        <v>加藤　愛梨</v>
      </c>
      <c r="Y35" s="124">
        <f>'種目別算出'!S82</f>
        <v>8.1</v>
      </c>
    </row>
    <row r="36" spans="1:25" ht="21.75" customHeight="1">
      <c r="A36" s="107">
        <v>36</v>
      </c>
      <c r="D36" s="117">
        <f>'種目別算出'!A33</f>
        <v>29</v>
      </c>
      <c r="E36" s="108" t="str">
        <f>'種目別算出'!B33</f>
        <v>神奈川横浜市立南</v>
      </c>
      <c r="F36" s="108">
        <f>'種目別算出'!C33</f>
        <v>133</v>
      </c>
      <c r="G36" s="108" t="str">
        <f>'種目別算出'!D33</f>
        <v>狩野　郁子</v>
      </c>
      <c r="H36" s="118">
        <f>'種目別算出'!E33</f>
        <v>12.6</v>
      </c>
      <c r="I36" s="116"/>
      <c r="J36" s="117">
        <f>'種目別算出'!A83</f>
        <v>81</v>
      </c>
      <c r="K36" s="108" t="str">
        <f>'種目別算出'!B83</f>
        <v>栃木矢板市立矢板</v>
      </c>
      <c r="L36" s="108">
        <f>'種目別算出'!C83</f>
        <v>164</v>
      </c>
      <c r="M36" s="108" t="str">
        <f>'種目別算出'!D83</f>
        <v>永井　ひかる</v>
      </c>
      <c r="N36" s="118">
        <f>'種目別算出'!E83</f>
        <v>10.4</v>
      </c>
      <c r="O36" s="117">
        <f>'種目別算出'!O33</f>
        <v>28</v>
      </c>
      <c r="P36" s="108" t="str">
        <f>'種目別算出'!P33</f>
        <v>千葉昭和学院</v>
      </c>
      <c r="Q36" s="108">
        <f>'種目別算出'!Q33</f>
        <v>73</v>
      </c>
      <c r="R36" s="108" t="str">
        <f>'種目別算出'!R33</f>
        <v>土合　　和</v>
      </c>
      <c r="S36" s="118">
        <f>'種目別算出'!S33</f>
        <v>12.4</v>
      </c>
      <c r="T36" s="116"/>
      <c r="U36" s="117">
        <f>'種目別算出'!O83</f>
        <v>81</v>
      </c>
      <c r="V36" s="108" t="str">
        <f>'種目別算出'!P83</f>
        <v>栃木日光市立今市</v>
      </c>
      <c r="W36" s="108">
        <f>'種目別算出'!Q83</f>
        <v>66</v>
      </c>
      <c r="X36" s="108" t="str">
        <f>'種目別算出'!R83</f>
        <v>岡部　　栞</v>
      </c>
      <c r="Y36" s="118">
        <f>'種目別算出'!S83</f>
        <v>8.05</v>
      </c>
    </row>
    <row r="37" spans="1:25" ht="21.75" customHeight="1">
      <c r="A37" s="107">
        <v>37</v>
      </c>
      <c r="D37" s="119">
        <f>'種目別算出'!A34</f>
        <v>29</v>
      </c>
      <c r="E37" s="120" t="str">
        <f>'種目別算出'!B34</f>
        <v>埼玉飯能市立飯能第一</v>
      </c>
      <c r="F37" s="120">
        <f>'種目別算出'!C34</f>
        <v>122</v>
      </c>
      <c r="G37" s="120" t="str">
        <f>'種目別算出'!D34</f>
        <v>小林　日和</v>
      </c>
      <c r="H37" s="121">
        <f>'種目別算出'!E34</f>
        <v>12.6</v>
      </c>
      <c r="I37" s="116"/>
      <c r="J37" s="119">
        <f>'種目別算出'!A84</f>
        <v>82</v>
      </c>
      <c r="K37" s="120" t="str">
        <f>'種目別算出'!B84</f>
        <v>千葉香取市立佐原</v>
      </c>
      <c r="L37" s="120">
        <f>'種目別算出'!C84</f>
        <v>82</v>
      </c>
      <c r="M37" s="120" t="str">
        <f>'種目別算出'!D84</f>
        <v>齋藤　優果</v>
      </c>
      <c r="N37" s="121">
        <f>'種目別算出'!E84</f>
        <v>10.35</v>
      </c>
      <c r="O37" s="119">
        <f>'種目別算出'!O34</f>
        <v>32</v>
      </c>
      <c r="P37" s="120" t="str">
        <f>'種目別算出'!P34</f>
        <v>茨城つくば市立竹園東</v>
      </c>
      <c r="Q37" s="120">
        <f>'種目別算出'!Q34</f>
        <v>143</v>
      </c>
      <c r="R37" s="120" t="str">
        <f>'種目別算出'!R34</f>
        <v>小室　　響</v>
      </c>
      <c r="S37" s="121">
        <f>'種目別算出'!S34</f>
        <v>12.3</v>
      </c>
      <c r="T37" s="116"/>
      <c r="U37" s="119">
        <f>'種目別算出'!O84</f>
        <v>82</v>
      </c>
      <c r="V37" s="120" t="str">
        <f>'種目別算出'!P84</f>
        <v>群馬太田市立藪塚本町</v>
      </c>
      <c r="W37" s="120">
        <f>'種目別算出'!Q84</f>
        <v>12</v>
      </c>
      <c r="X37" s="120" t="str">
        <f>'種目別算出'!R84</f>
        <v>竹内　今日子</v>
      </c>
      <c r="Y37" s="121">
        <f>'種目別算出'!S84</f>
        <v>7.95</v>
      </c>
    </row>
    <row r="38" spans="1:25" ht="21.75" customHeight="1">
      <c r="A38" s="107">
        <v>38</v>
      </c>
      <c r="D38" s="119">
        <f>'種目別算出'!A35</f>
        <v>29</v>
      </c>
      <c r="E38" s="120" t="str">
        <f>'種目別算出'!B35</f>
        <v>山梨甲府市立城南</v>
      </c>
      <c r="F38" s="120">
        <f>'種目別算出'!C35</f>
        <v>4</v>
      </c>
      <c r="G38" s="120" t="str">
        <f>'種目別算出'!D35</f>
        <v>雨宮　優奈</v>
      </c>
      <c r="H38" s="121">
        <f>'種目別算出'!E35</f>
        <v>12.6</v>
      </c>
      <c r="I38" s="116"/>
      <c r="J38" s="119">
        <f>'種目別算出'!A85</f>
        <v>83</v>
      </c>
      <c r="K38" s="120" t="str">
        <f>'種目別算出'!B85</f>
        <v>栃木佐野市立北</v>
      </c>
      <c r="L38" s="120">
        <f>'種目別算出'!C85</f>
        <v>61</v>
      </c>
      <c r="M38" s="120" t="str">
        <f>'種目別算出'!D85</f>
        <v>小林　春香</v>
      </c>
      <c r="N38" s="121">
        <f>'種目別算出'!E85</f>
        <v>10.3</v>
      </c>
      <c r="O38" s="119">
        <f>'種目別算出'!O35</f>
        <v>33</v>
      </c>
      <c r="P38" s="120" t="str">
        <f>'種目別算出'!P35</f>
        <v>埼玉聖望学園</v>
      </c>
      <c r="Q38" s="120">
        <f>'種目別算出'!Q35</f>
        <v>28</v>
      </c>
      <c r="R38" s="120" t="str">
        <f>'種目別算出'!R35</f>
        <v>田中　　萠</v>
      </c>
      <c r="S38" s="121">
        <f>'種目別算出'!S35</f>
        <v>12.25</v>
      </c>
      <c r="T38" s="116"/>
      <c r="U38" s="119">
        <f>'種目別算出'!O85</f>
        <v>83</v>
      </c>
      <c r="V38" s="120" t="str">
        <f>'種目別算出'!P85</f>
        <v>群馬太田市立藪塚本町</v>
      </c>
      <c r="W38" s="120">
        <f>'種目別算出'!Q85</f>
        <v>14</v>
      </c>
      <c r="X38" s="120" t="str">
        <f>'種目別算出'!R85</f>
        <v>山口　愛友</v>
      </c>
      <c r="Y38" s="121">
        <f>'種目別算出'!S85</f>
        <v>7.85</v>
      </c>
    </row>
    <row r="39" spans="1:25" ht="21.75" customHeight="1">
      <c r="A39" s="107">
        <v>39</v>
      </c>
      <c r="D39" s="119">
        <f>'種目別算出'!A36</f>
        <v>34</v>
      </c>
      <c r="E39" s="120" t="str">
        <f>'種目別算出'!B36</f>
        <v>埼玉聖望学園</v>
      </c>
      <c r="F39" s="120">
        <f>'種目別算出'!C36</f>
        <v>26</v>
      </c>
      <c r="G39" s="120" t="str">
        <f>'種目別算出'!D36</f>
        <v>大場　杏実</v>
      </c>
      <c r="H39" s="121">
        <f>'種目別算出'!E36</f>
        <v>12.55</v>
      </c>
      <c r="I39" s="116"/>
      <c r="J39" s="119">
        <f>'種目別算出'!A86</f>
        <v>84</v>
      </c>
      <c r="K39" s="120" t="str">
        <f>'種目別算出'!B86</f>
        <v>群馬高崎市立佐野</v>
      </c>
      <c r="L39" s="120">
        <f>'種目別算出'!C86</f>
        <v>16</v>
      </c>
      <c r="M39" s="120" t="str">
        <f>'種目別算出'!D86</f>
        <v>鈴木　花野</v>
      </c>
      <c r="N39" s="121">
        <f>'種目別算出'!E86</f>
        <v>10.25</v>
      </c>
      <c r="O39" s="119">
        <f>'種目別算出'!O36</f>
        <v>34</v>
      </c>
      <c r="P39" s="120" t="str">
        <f>'種目別算出'!P36</f>
        <v>千葉八千代市立村上東</v>
      </c>
      <c r="Q39" s="120">
        <f>'種目別算出'!Q36</f>
        <v>173</v>
      </c>
      <c r="R39" s="120" t="str">
        <f>'種目別算出'!R36</f>
        <v>野々村　璃</v>
      </c>
      <c r="S39" s="121">
        <f>'種目別算出'!S36</f>
        <v>12.2</v>
      </c>
      <c r="T39" s="116"/>
      <c r="U39" s="119">
        <f>'種目別算出'!O86</f>
        <v>84</v>
      </c>
      <c r="V39" s="120" t="str">
        <f>'種目別算出'!P86</f>
        <v>千葉銚子市立第四</v>
      </c>
      <c r="W39" s="120">
        <f>'種目別算出'!Q86</f>
        <v>77</v>
      </c>
      <c r="X39" s="120" t="str">
        <f>'種目別算出'!R86</f>
        <v>小林　真由</v>
      </c>
      <c r="Y39" s="121">
        <f>'種目別算出'!S86</f>
        <v>7.45</v>
      </c>
    </row>
    <row r="40" spans="1:25" ht="21.75" customHeight="1">
      <c r="A40" s="107">
        <v>40</v>
      </c>
      <c r="D40" s="119">
        <f>'種目別算出'!A37</f>
        <v>34</v>
      </c>
      <c r="E40" s="120" t="str">
        <f>'種目別算出'!B37</f>
        <v>茨城水戸市立第二</v>
      </c>
      <c r="F40" s="120">
        <f>'種目別算出'!C37</f>
        <v>42</v>
      </c>
      <c r="G40" s="120" t="str">
        <f>'種目別算出'!D37</f>
        <v>宮尾　希梨</v>
      </c>
      <c r="H40" s="121">
        <f>'種目別算出'!E37</f>
        <v>12.55</v>
      </c>
      <c r="I40" s="116"/>
      <c r="J40" s="119">
        <f>'種目別算出'!A87</f>
        <v>84</v>
      </c>
      <c r="K40" s="120" t="str">
        <f>'種目別算出'!B87</f>
        <v>群馬太田市立藪塚本町</v>
      </c>
      <c r="L40" s="120">
        <f>'種目別算出'!C87</f>
        <v>14</v>
      </c>
      <c r="M40" s="120" t="str">
        <f>'種目別算出'!D87</f>
        <v>山口　愛友</v>
      </c>
      <c r="N40" s="121">
        <f>'種目別算出'!E87</f>
        <v>10.25</v>
      </c>
      <c r="O40" s="119">
        <f>'種目別算出'!O37</f>
        <v>35</v>
      </c>
      <c r="P40" s="120" t="str">
        <f>'種目別算出'!P37</f>
        <v>栃木宇都宮市立陽北</v>
      </c>
      <c r="Q40" s="120">
        <f>'種目別算出'!Q37</f>
        <v>161</v>
      </c>
      <c r="R40" s="120" t="str">
        <f>'種目別算出'!R37</f>
        <v>平津　彩野</v>
      </c>
      <c r="S40" s="121">
        <f>'種目別算出'!S37</f>
        <v>12.15</v>
      </c>
      <c r="T40" s="116"/>
      <c r="U40" s="119">
        <f>'種目別算出'!O87</f>
        <v>84</v>
      </c>
      <c r="V40" s="120" t="str">
        <f>'種目別算出'!P87</f>
        <v>群馬高崎市立佐野</v>
      </c>
      <c r="W40" s="120">
        <f>'種目別算出'!Q87</f>
        <v>16</v>
      </c>
      <c r="X40" s="120" t="str">
        <f>'種目別算出'!R87</f>
        <v>鈴木　花野</v>
      </c>
      <c r="Y40" s="121">
        <f>'種目別算出'!S87</f>
        <v>7.45</v>
      </c>
    </row>
    <row r="41" spans="1:25" ht="21.75" customHeight="1">
      <c r="A41" s="107">
        <v>41</v>
      </c>
      <c r="D41" s="119">
        <f>'種目別算出'!A38</f>
        <v>34</v>
      </c>
      <c r="E41" s="120" t="str">
        <f>'種目別算出'!B38</f>
        <v>山梨甲府市立北東</v>
      </c>
      <c r="F41" s="120">
        <f>'種目別算出'!C38</f>
        <v>101</v>
      </c>
      <c r="G41" s="120" t="str">
        <f>'種目別算出'!D38</f>
        <v>中島　　梓</v>
      </c>
      <c r="H41" s="121">
        <f>'種目別算出'!E38</f>
        <v>12.55</v>
      </c>
      <c r="I41" s="116"/>
      <c r="J41" s="119">
        <f>'種目別算出'!A88</f>
        <v>86</v>
      </c>
      <c r="K41" s="120" t="str">
        <f>'種目別算出'!B88</f>
        <v>群馬高崎市立佐野</v>
      </c>
      <c r="L41" s="120">
        <f>'種目別算出'!C88</f>
        <v>18</v>
      </c>
      <c r="M41" s="120" t="str">
        <f>'種目別算出'!D88</f>
        <v>関澤　紀香</v>
      </c>
      <c r="N41" s="121">
        <f>'種目別算出'!E88</f>
        <v>10.15</v>
      </c>
      <c r="O41" s="119">
        <f>'種目別算出'!O38</f>
        <v>36</v>
      </c>
      <c r="P41" s="120" t="str">
        <f>'種目別算出'!P38</f>
        <v>神奈川横浜市立松本</v>
      </c>
      <c r="Q41" s="120">
        <f>'種目別算出'!Q38</f>
        <v>37</v>
      </c>
      <c r="R41" s="120" t="str">
        <f>'種目別算出'!R38</f>
        <v>青木　飛鳥</v>
      </c>
      <c r="S41" s="121">
        <f>'種目別算出'!S38</f>
        <v>12.05</v>
      </c>
      <c r="T41" s="116"/>
      <c r="U41" s="119">
        <f>'種目別算出'!O88</f>
        <v>86</v>
      </c>
      <c r="V41" s="120" t="str">
        <f>'種目別算出'!P88</f>
        <v>栃木日光市立今市</v>
      </c>
      <c r="W41" s="120">
        <f>'種目別算出'!Q88</f>
        <v>68</v>
      </c>
      <c r="X41" s="120" t="str">
        <f>'種目別算出'!R88</f>
        <v>清水　愛菜</v>
      </c>
      <c r="Y41" s="121">
        <f>'種目別算出'!S88</f>
        <v>7.3</v>
      </c>
    </row>
    <row r="42" spans="1:25" ht="21.75" customHeight="1">
      <c r="A42" s="107">
        <v>42</v>
      </c>
      <c r="D42" s="119">
        <f>'種目別算出'!A39</f>
        <v>37</v>
      </c>
      <c r="E42" s="120" t="str">
        <f>'種目別算出'!B39</f>
        <v>東京板橋区立高島第二</v>
      </c>
      <c r="F42" s="120">
        <f>'種目別算出'!C39</f>
        <v>58</v>
      </c>
      <c r="G42" s="120" t="str">
        <f>'種目別算出'!D39</f>
        <v>夏加　空</v>
      </c>
      <c r="H42" s="121">
        <f>'種目別算出'!E39</f>
        <v>12.5</v>
      </c>
      <c r="I42" s="116"/>
      <c r="J42" s="119">
        <f>'種目別算出'!A89</f>
        <v>87</v>
      </c>
      <c r="K42" s="120" t="str">
        <f>'種目別算出'!B89</f>
        <v>茨城鉾田市立鉾田南</v>
      </c>
      <c r="L42" s="120">
        <f>'種目別算出'!C89</f>
        <v>45</v>
      </c>
      <c r="M42" s="120" t="str">
        <f>'種目別算出'!D89</f>
        <v>雜賀　七海</v>
      </c>
      <c r="N42" s="121">
        <f>'種目別算出'!E89</f>
        <v>10.1</v>
      </c>
      <c r="O42" s="119">
        <f>'種目別算出'!O39</f>
        <v>36</v>
      </c>
      <c r="P42" s="120" t="str">
        <f>'種目別算出'!P39</f>
        <v>茨城水戸市立第二</v>
      </c>
      <c r="Q42" s="120">
        <f>'種目別算出'!Q39</f>
        <v>41</v>
      </c>
      <c r="R42" s="120" t="str">
        <f>'種目別算出'!R39</f>
        <v>永里　杏澄</v>
      </c>
      <c r="S42" s="121">
        <f>'種目別算出'!S39</f>
        <v>12.05</v>
      </c>
      <c r="T42" s="116"/>
      <c r="U42" s="119">
        <f>'種目別算出'!O89</f>
        <v>87</v>
      </c>
      <c r="V42" s="120" t="str">
        <f>'種目別算出'!P89</f>
        <v>茨城鉾田市立鉾田南</v>
      </c>
      <c r="W42" s="120">
        <f>'種目別算出'!Q89</f>
        <v>45</v>
      </c>
      <c r="X42" s="120" t="str">
        <f>'種目別算出'!R89</f>
        <v>雜賀　七海</v>
      </c>
      <c r="Y42" s="121">
        <f>'種目別算出'!S89</f>
        <v>7.25</v>
      </c>
    </row>
    <row r="43" spans="1:25" ht="21.75" customHeight="1">
      <c r="A43" s="107">
        <v>43</v>
      </c>
      <c r="D43" s="119">
        <f>'種目別算出'!A40</f>
        <v>37</v>
      </c>
      <c r="E43" s="120" t="str">
        <f>'種目別算出'!B40</f>
        <v>千葉銚子市立第四</v>
      </c>
      <c r="F43" s="120">
        <f>'種目別算出'!C40</f>
        <v>76</v>
      </c>
      <c r="G43" s="120" t="str">
        <f>'種目別算出'!D40</f>
        <v>加藤　愛梨</v>
      </c>
      <c r="H43" s="121">
        <f>'種目別算出'!E40</f>
        <v>12.5</v>
      </c>
      <c r="I43" s="116"/>
      <c r="J43" s="119">
        <f>'種目別算出'!A90</f>
        <v>87</v>
      </c>
      <c r="K43" s="120" t="str">
        <f>'種目別算出'!B90</f>
        <v>茨城鉾田市立鉾田南</v>
      </c>
      <c r="L43" s="120">
        <f>'種目別算出'!C90</f>
        <v>47</v>
      </c>
      <c r="M43" s="120" t="str">
        <f>'種目別算出'!D90</f>
        <v>宮本　美咲</v>
      </c>
      <c r="N43" s="121">
        <f>'種目別算出'!E90</f>
        <v>10.1</v>
      </c>
      <c r="O43" s="119">
        <f>'種目別算出'!O40</f>
        <v>36</v>
      </c>
      <c r="P43" s="120" t="str">
        <f>'種目別算出'!P40</f>
        <v>千葉昭和学院</v>
      </c>
      <c r="Q43" s="120">
        <f>'種目別算出'!Q40</f>
        <v>74</v>
      </c>
      <c r="R43" s="120" t="str">
        <f>'種目別算出'!R40</f>
        <v>岩崎　瑠奈</v>
      </c>
      <c r="S43" s="121">
        <f>'種目別算出'!S40</f>
        <v>12.05</v>
      </c>
      <c r="T43" s="116"/>
      <c r="U43" s="119">
        <f>'種目別算出'!O90</f>
        <v>88</v>
      </c>
      <c r="V43" s="120" t="str">
        <f>'種目別算出'!P90</f>
        <v>栃木矢板市立矢板</v>
      </c>
      <c r="W43" s="120">
        <f>'種目別算出'!Q90</f>
        <v>164</v>
      </c>
      <c r="X43" s="120" t="str">
        <f>'種目別算出'!R90</f>
        <v>永井　ひかる</v>
      </c>
      <c r="Y43" s="121">
        <f>'種目別算出'!S90</f>
        <v>7.2</v>
      </c>
    </row>
    <row r="44" spans="1:25" ht="21.75" customHeight="1">
      <c r="A44" s="107">
        <v>44</v>
      </c>
      <c r="D44" s="119">
        <f>'種目別算出'!A41</f>
        <v>37</v>
      </c>
      <c r="E44" s="120" t="str">
        <f>'種目別算出'!B41</f>
        <v>神奈川横浜市立松本</v>
      </c>
      <c r="F44" s="120">
        <f>'種目別算出'!C41</f>
        <v>38</v>
      </c>
      <c r="G44" s="120" t="str">
        <f>'種目別算出'!D41</f>
        <v>後藤　優里</v>
      </c>
      <c r="H44" s="121">
        <f>'種目別算出'!E41</f>
        <v>12.5</v>
      </c>
      <c r="I44" s="116"/>
      <c r="J44" s="119">
        <f>'種目別算出'!A91</f>
        <v>87</v>
      </c>
      <c r="K44" s="120" t="str">
        <f>'種目別算出'!B91</f>
        <v>神奈川横浜市立松本</v>
      </c>
      <c r="L44" s="120">
        <f>'種目別算出'!C91</f>
        <v>35</v>
      </c>
      <c r="M44" s="120" t="str">
        <f>'種目別算出'!D91</f>
        <v>佐藤　菜美</v>
      </c>
      <c r="N44" s="121">
        <f>'種目別算出'!E91</f>
        <v>10.1</v>
      </c>
      <c r="O44" s="119">
        <f>'種目別算出'!O41</f>
        <v>39</v>
      </c>
      <c r="P44" s="120" t="str">
        <f>'種目別算出'!P41</f>
        <v>山梨中央市立田富</v>
      </c>
      <c r="Q44" s="120">
        <f>'種目別算出'!Q41</f>
        <v>103</v>
      </c>
      <c r="R44" s="120" t="str">
        <f>'種目別算出'!R41</f>
        <v>藤本　みのり</v>
      </c>
      <c r="S44" s="121">
        <f>'種目別算出'!S41</f>
        <v>12</v>
      </c>
      <c r="T44" s="116"/>
      <c r="U44" s="119">
        <f>'種目別算出'!O91</f>
        <v>88</v>
      </c>
      <c r="V44" s="120" t="str">
        <f>'種目別算出'!P91</f>
        <v>茨城鉾田市立鉾田南</v>
      </c>
      <c r="W44" s="120">
        <f>'種目別算出'!Q91</f>
        <v>46</v>
      </c>
      <c r="X44" s="120" t="str">
        <f>'種目別算出'!R91</f>
        <v>山口　瑞希</v>
      </c>
      <c r="Y44" s="121">
        <f>'種目別算出'!S91</f>
        <v>7.2</v>
      </c>
    </row>
    <row r="45" spans="1:25" ht="21.75" customHeight="1">
      <c r="A45" s="107">
        <v>45</v>
      </c>
      <c r="D45" s="125">
        <f>'種目別算出'!A42</f>
        <v>37</v>
      </c>
      <c r="E45" s="111" t="str">
        <f>'種目別算出'!B42</f>
        <v>千葉昭和学院</v>
      </c>
      <c r="F45" s="111">
        <f>'種目別算出'!C42</f>
        <v>71</v>
      </c>
      <c r="G45" s="111" t="str">
        <f>'種目別算出'!D42</f>
        <v>荒木　七彩</v>
      </c>
      <c r="H45" s="126">
        <f>'種目別算出'!E42</f>
        <v>12.5</v>
      </c>
      <c r="I45" s="116"/>
      <c r="J45" s="125">
        <f>'種目別算出'!A92</f>
        <v>87</v>
      </c>
      <c r="K45" s="111" t="str">
        <f>'種目別算出'!B92</f>
        <v>栃木佐野市立北</v>
      </c>
      <c r="L45" s="111">
        <f>'種目別算出'!C92</f>
        <v>63</v>
      </c>
      <c r="M45" s="111" t="str">
        <f>'種目別算出'!D92</f>
        <v>針谷　泉希</v>
      </c>
      <c r="N45" s="126">
        <f>'種目別算出'!E92</f>
        <v>10.1</v>
      </c>
      <c r="O45" s="125">
        <f>'種目別算出'!O42</f>
        <v>39</v>
      </c>
      <c r="P45" s="111" t="str">
        <f>'種目別算出'!P42</f>
        <v>埼玉戸田市立新曽</v>
      </c>
      <c r="Q45" s="111">
        <f>'種目別算出'!Q42</f>
        <v>23</v>
      </c>
      <c r="R45" s="111" t="str">
        <f>'種目別算出'!R42</f>
        <v>佐藤　美里</v>
      </c>
      <c r="S45" s="126">
        <f>'種目別算出'!S42</f>
        <v>12</v>
      </c>
      <c r="T45" s="116"/>
      <c r="U45" s="125">
        <f>'種目別算出'!O92</f>
        <v>90</v>
      </c>
      <c r="V45" s="111" t="str">
        <f>'種目別算出'!P92</f>
        <v>栃木佐野市立北</v>
      </c>
      <c r="W45" s="111">
        <f>'種目別算出'!Q92</f>
        <v>64</v>
      </c>
      <c r="X45" s="111" t="str">
        <f>'種目別算出'!R92</f>
        <v>松澤　優里</v>
      </c>
      <c r="Y45" s="126">
        <f>'種目別算出'!S92</f>
        <v>7.1</v>
      </c>
    </row>
    <row r="46" spans="1:25" ht="21.75" customHeight="1">
      <c r="A46" s="107">
        <v>46</v>
      </c>
      <c r="D46" s="117">
        <f>'種目別算出'!A43</f>
        <v>41</v>
      </c>
      <c r="E46" s="108" t="str">
        <f>'種目別算出'!B43</f>
        <v>茨城土浦市立第三</v>
      </c>
      <c r="F46" s="108">
        <f>'種目別算出'!C43</f>
        <v>142</v>
      </c>
      <c r="G46" s="108" t="str">
        <f>'種目別算出'!D43</f>
        <v>大高　涼花</v>
      </c>
      <c r="H46" s="118">
        <f>'種目別算出'!E43</f>
        <v>12.45</v>
      </c>
      <c r="I46" s="116"/>
      <c r="J46" s="117">
        <f>'種目別算出'!A93</f>
        <v>91</v>
      </c>
      <c r="K46" s="108" t="str">
        <f>'種目別算出'!B93</f>
        <v>千葉銚子市立第四</v>
      </c>
      <c r="L46" s="108">
        <f>'種目別算出'!C93</f>
        <v>77</v>
      </c>
      <c r="M46" s="108" t="str">
        <f>'種目別算出'!D93</f>
        <v>小林　真由</v>
      </c>
      <c r="N46" s="118">
        <f>'種目別算出'!E93</f>
        <v>9.95</v>
      </c>
      <c r="O46" s="117">
        <f>'種目別算出'!O43</f>
        <v>41</v>
      </c>
      <c r="P46" s="108" t="str">
        <f>'種目別算出'!P43</f>
        <v>山梨甲府市立北東</v>
      </c>
      <c r="Q46" s="108">
        <f>'種目別算出'!Q43</f>
        <v>101</v>
      </c>
      <c r="R46" s="108" t="str">
        <f>'種目別算出'!R43</f>
        <v>中島　　梓</v>
      </c>
      <c r="S46" s="118">
        <f>'種目別算出'!S43</f>
        <v>11.95</v>
      </c>
      <c r="T46" s="116"/>
      <c r="U46" s="117">
        <f>'種目別算出'!O93</f>
        <v>91</v>
      </c>
      <c r="V46" s="108" t="str">
        <f>'種目別算出'!P93</f>
        <v>千葉香取市立佐原</v>
      </c>
      <c r="W46" s="108">
        <f>'種目別算出'!Q93</f>
        <v>83</v>
      </c>
      <c r="X46" s="108" t="str">
        <f>'種目別算出'!R93</f>
        <v>齋藤　　綾</v>
      </c>
      <c r="Y46" s="118">
        <f>'種目別算出'!S93</f>
        <v>6.9</v>
      </c>
    </row>
    <row r="47" spans="1:25" ht="21.75" customHeight="1">
      <c r="A47" s="107">
        <v>47</v>
      </c>
      <c r="D47" s="119">
        <f>'種目別算出'!A44</f>
        <v>42</v>
      </c>
      <c r="E47" s="120" t="str">
        <f>'種目別算出'!B44</f>
        <v>埼玉埼玉栄</v>
      </c>
      <c r="F47" s="120">
        <f>'種目別算出'!C44</f>
        <v>124</v>
      </c>
      <c r="G47" s="120" t="str">
        <f>'種目別算出'!D44</f>
        <v>長井　彩佳</v>
      </c>
      <c r="H47" s="121">
        <f>'種目別算出'!E44</f>
        <v>12.4</v>
      </c>
      <c r="I47" s="116"/>
      <c r="J47" s="119">
        <f>'種目別算出'!A94</f>
        <v>92</v>
      </c>
      <c r="K47" s="120" t="str">
        <f>'種目別算出'!B94</f>
        <v>千葉香取市立佐原</v>
      </c>
      <c r="L47" s="120">
        <f>'種目別算出'!C94</f>
        <v>83</v>
      </c>
      <c r="M47" s="120" t="str">
        <f>'種目別算出'!D94</f>
        <v>齋藤　　綾</v>
      </c>
      <c r="N47" s="121">
        <f>'種目別算出'!E94</f>
        <v>9.85</v>
      </c>
      <c r="O47" s="119">
        <f>'種目別算出'!O44</f>
        <v>42</v>
      </c>
      <c r="P47" s="120" t="str">
        <f>'種目別算出'!P44</f>
        <v>埼玉埼玉栄</v>
      </c>
      <c r="Q47" s="120">
        <f>'種目別算出'!Q44</f>
        <v>124</v>
      </c>
      <c r="R47" s="120" t="str">
        <f>'種目別算出'!R44</f>
        <v>長井　彩佳</v>
      </c>
      <c r="S47" s="121">
        <f>'種目別算出'!S44</f>
        <v>11.9</v>
      </c>
      <c r="T47" s="116"/>
      <c r="U47" s="119">
        <f>'種目別算出'!O94</f>
        <v>92</v>
      </c>
      <c r="V47" s="120" t="str">
        <f>'種目別算出'!P94</f>
        <v>栃木佐野市立北</v>
      </c>
      <c r="W47" s="120">
        <f>'種目別算出'!Q94</f>
        <v>61</v>
      </c>
      <c r="X47" s="120" t="str">
        <f>'種目別算出'!R94</f>
        <v>小林　春香</v>
      </c>
      <c r="Y47" s="121">
        <f>'種目別算出'!S94</f>
        <v>6.85</v>
      </c>
    </row>
    <row r="48" spans="1:25" ht="21.75" customHeight="1">
      <c r="A48" s="107">
        <v>48</v>
      </c>
      <c r="D48" s="119">
        <f>'種目別算出'!A45</f>
        <v>42</v>
      </c>
      <c r="E48" s="120" t="str">
        <f>'種目別算出'!B45</f>
        <v>千葉佐倉市立臼井南</v>
      </c>
      <c r="F48" s="120">
        <f>'種目別算出'!C45</f>
        <v>174</v>
      </c>
      <c r="G48" s="120" t="str">
        <f>'種目別算出'!D45</f>
        <v>道林　千咲希</v>
      </c>
      <c r="H48" s="121">
        <f>'種目別算出'!E45</f>
        <v>12.4</v>
      </c>
      <c r="I48" s="116"/>
      <c r="J48" s="119">
        <f>'種目別算出'!A95</f>
        <v>93</v>
      </c>
      <c r="K48" s="120" t="str">
        <f>'種目別算出'!B95</f>
        <v>栃木佐野市立北</v>
      </c>
      <c r="L48" s="120">
        <f>'種目別算出'!C95</f>
        <v>64</v>
      </c>
      <c r="M48" s="120" t="str">
        <f>'種目別算出'!D95</f>
        <v>松澤　優里</v>
      </c>
      <c r="N48" s="121">
        <f>'種目別算出'!E95</f>
        <v>9.8</v>
      </c>
      <c r="O48" s="119">
        <f>'種目別算出'!O45</f>
        <v>42</v>
      </c>
      <c r="P48" s="120" t="str">
        <f>'種目別算出'!P45</f>
        <v>千葉銚子市立第四</v>
      </c>
      <c r="Q48" s="120">
        <f>'種目別算出'!Q45</f>
        <v>75</v>
      </c>
      <c r="R48" s="120" t="str">
        <f>'種目別算出'!R45</f>
        <v>髙田　莉菜</v>
      </c>
      <c r="S48" s="121">
        <f>'種目別算出'!S45</f>
        <v>11.9</v>
      </c>
      <c r="T48" s="116"/>
      <c r="U48" s="119">
        <f>'種目別算出'!O95</f>
        <v>93</v>
      </c>
      <c r="V48" s="120" t="str">
        <f>'種目別算出'!P95</f>
        <v>神奈川横浜市立松本</v>
      </c>
      <c r="W48" s="120">
        <f>'種目別算出'!Q95</f>
        <v>35</v>
      </c>
      <c r="X48" s="120" t="str">
        <f>'種目別算出'!R95</f>
        <v>佐藤　菜美</v>
      </c>
      <c r="Y48" s="121">
        <f>'種目別算出'!S95</f>
        <v>6.7</v>
      </c>
    </row>
    <row r="49" spans="1:25" ht="21.75" customHeight="1">
      <c r="A49" s="107">
        <v>49</v>
      </c>
      <c r="D49" s="119">
        <f>'種目別算出'!A46</f>
        <v>42</v>
      </c>
      <c r="E49" s="120" t="str">
        <f>'種目別算出'!B46</f>
        <v>東京藤村女子</v>
      </c>
      <c r="F49" s="120">
        <f>'種目別算出'!C46</f>
        <v>54</v>
      </c>
      <c r="G49" s="120" t="str">
        <f>'種目別算出'!D46</f>
        <v>中野　光海</v>
      </c>
      <c r="H49" s="121">
        <f>'種目別算出'!E46</f>
        <v>12.4</v>
      </c>
      <c r="I49" s="116"/>
      <c r="J49" s="119">
        <f>'種目別算出'!A96</f>
        <v>94</v>
      </c>
      <c r="K49" s="120" t="str">
        <f>'種目別算出'!B96</f>
        <v>茨城鉾田市立鉾田南</v>
      </c>
      <c r="L49" s="120">
        <f>'種目別算出'!C96</f>
        <v>48</v>
      </c>
      <c r="M49" s="120" t="str">
        <f>'種目別算出'!D96</f>
        <v>井川　有紗</v>
      </c>
      <c r="N49" s="121">
        <f>'種目別算出'!E96</f>
        <v>9.65</v>
      </c>
      <c r="O49" s="119">
        <f>'種目別算出'!O46</f>
        <v>44</v>
      </c>
      <c r="P49" s="120" t="str">
        <f>'種目別算出'!P46</f>
        <v>東京藤村女子</v>
      </c>
      <c r="Q49" s="120">
        <f>'種目別算出'!Q46</f>
        <v>51</v>
      </c>
      <c r="R49" s="120" t="str">
        <f>'種目別算出'!R46</f>
        <v>水永　菜月</v>
      </c>
      <c r="S49" s="121">
        <f>'種目別算出'!S46</f>
        <v>11.7</v>
      </c>
      <c r="T49" s="116"/>
      <c r="U49" s="119">
        <f>'種目別算出'!O96</f>
        <v>94</v>
      </c>
      <c r="V49" s="120" t="str">
        <f>'種目別算出'!P96</f>
        <v>栃木日光市立今市</v>
      </c>
      <c r="W49" s="120">
        <f>'種目別算出'!Q96</f>
        <v>67</v>
      </c>
      <c r="X49" s="120" t="str">
        <f>'種目別算出'!R96</f>
        <v>武田　菜月</v>
      </c>
      <c r="Y49" s="121">
        <f>'種目別算出'!S96</f>
        <v>6.4</v>
      </c>
    </row>
    <row r="50" spans="1:25" ht="21.75" customHeight="1">
      <c r="A50" s="107">
        <v>50</v>
      </c>
      <c r="D50" s="119">
        <f>'種目別算出'!A47</f>
        <v>42</v>
      </c>
      <c r="E50" s="120" t="str">
        <f>'種目別算出'!B47</f>
        <v>群馬太田市立藪塚本町</v>
      </c>
      <c r="F50" s="120">
        <f>'種目別算出'!C47</f>
        <v>13</v>
      </c>
      <c r="G50" s="120" t="str">
        <f>'種目別算出'!D47</f>
        <v>新井　美月</v>
      </c>
      <c r="H50" s="121">
        <f>'種目別算出'!E47</f>
        <v>12.4</v>
      </c>
      <c r="I50" s="116"/>
      <c r="J50" s="119">
        <f>'種目別算出'!A97</f>
        <v>95</v>
      </c>
      <c r="K50" s="120" t="str">
        <f>'種目別算出'!B97</f>
        <v>栃木佐野市立北</v>
      </c>
      <c r="L50" s="120">
        <f>'種目別算出'!C97</f>
        <v>62</v>
      </c>
      <c r="M50" s="120" t="str">
        <f>'種目別算出'!D97</f>
        <v>早川　ももこ</v>
      </c>
      <c r="N50" s="121">
        <f>'種目別算出'!E97</f>
        <v>9.2</v>
      </c>
      <c r="O50" s="119">
        <f>'種目別算出'!O47</f>
        <v>45</v>
      </c>
      <c r="P50" s="120" t="str">
        <f>'種目別算出'!P47</f>
        <v>茨城水戸市立第二</v>
      </c>
      <c r="Q50" s="120">
        <f>'種目別算出'!Q47</f>
        <v>43</v>
      </c>
      <c r="R50" s="120" t="str">
        <f>'種目別算出'!R47</f>
        <v>松原　　咲</v>
      </c>
      <c r="S50" s="121">
        <f>'種目別算出'!S47</f>
        <v>11.55</v>
      </c>
      <c r="T50" s="116"/>
      <c r="U50" s="119">
        <f>'種目別算出'!O97</f>
        <v>95</v>
      </c>
      <c r="V50" s="120" t="str">
        <f>'種目別算出'!P97</f>
        <v>栃木佐野市立北</v>
      </c>
      <c r="W50" s="120">
        <f>'種目別算出'!Q97</f>
        <v>63</v>
      </c>
      <c r="X50" s="120" t="str">
        <f>'種目別算出'!R97</f>
        <v>針谷　泉希</v>
      </c>
      <c r="Y50" s="121">
        <f>'種目別算出'!S97</f>
        <v>6.3</v>
      </c>
    </row>
    <row r="51" spans="1:25" ht="21.75" customHeight="1">
      <c r="A51" s="107">
        <v>51</v>
      </c>
      <c r="D51" s="119">
        <f>'種目別算出'!A48</f>
        <v>46</v>
      </c>
      <c r="E51" s="120" t="str">
        <f>'種目別算出'!B48</f>
        <v>茨城つくば市立竹園東</v>
      </c>
      <c r="F51" s="120">
        <f>'種目別算出'!C48</f>
        <v>143</v>
      </c>
      <c r="G51" s="120" t="str">
        <f>'種目別算出'!D48</f>
        <v>小室　　響</v>
      </c>
      <c r="H51" s="121">
        <f>'種目別算出'!E48</f>
        <v>12.35</v>
      </c>
      <c r="I51" s="116"/>
      <c r="J51" s="119">
        <f>'種目別算出'!A98</f>
        <v>96</v>
      </c>
      <c r="K51" s="120" t="str">
        <f>'種目別算出'!B98</f>
        <v>栃木日光市立今市</v>
      </c>
      <c r="L51" s="120">
        <f>'種目別算出'!C98</f>
        <v>68</v>
      </c>
      <c r="M51" s="120" t="str">
        <f>'種目別算出'!D98</f>
        <v>清水　愛菜</v>
      </c>
      <c r="N51" s="121">
        <f>'種目別算出'!E98</f>
        <v>9</v>
      </c>
      <c r="O51" s="119">
        <f>'種目別算出'!O48</f>
        <v>46</v>
      </c>
      <c r="P51" s="120" t="str">
        <f>'種目別算出'!P48</f>
        <v>神奈川横浜市立寺尾</v>
      </c>
      <c r="Q51" s="120">
        <f>'種目別算出'!Q48</f>
        <v>32</v>
      </c>
      <c r="R51" s="120" t="str">
        <f>'種目別算出'!R48</f>
        <v>本郷　有純</v>
      </c>
      <c r="S51" s="121">
        <f>'種目別算出'!S48</f>
        <v>11.5</v>
      </c>
      <c r="T51" s="116"/>
      <c r="U51" s="119">
        <f>'種目別算出'!O98</f>
        <v>96</v>
      </c>
      <c r="V51" s="120" t="str">
        <f>'種目別算出'!P98</f>
        <v>栃木佐野市立北</v>
      </c>
      <c r="W51" s="120">
        <f>'種目別算出'!Q98</f>
        <v>62</v>
      </c>
      <c r="X51" s="120" t="str">
        <f>'種目別算出'!R98</f>
        <v>早川　ももこ</v>
      </c>
      <c r="Y51" s="121">
        <f>'種目別算出'!S98</f>
        <v>5.65</v>
      </c>
    </row>
    <row r="52" spans="1:25" ht="21.75" customHeight="1">
      <c r="A52" s="107">
        <v>52</v>
      </c>
      <c r="D52" s="119">
        <f>'種目別算出'!A49</f>
        <v>47</v>
      </c>
      <c r="E52" s="120" t="str">
        <f>'種目別算出'!B49</f>
        <v>山梨中央市立田富</v>
      </c>
      <c r="F52" s="120">
        <f>'種目別算出'!C49</f>
        <v>103</v>
      </c>
      <c r="G52" s="120" t="str">
        <f>'種目別算出'!D49</f>
        <v>藤本　みのり</v>
      </c>
      <c r="H52" s="121">
        <f>'種目別算出'!E49</f>
        <v>12.3</v>
      </c>
      <c r="I52" s="116"/>
      <c r="J52" s="119">
        <f>'種目別算出'!A99</f>
        <v>97</v>
      </c>
      <c r="K52" s="120" t="str">
        <f>'種目別算出'!B99</f>
        <v>栃木日光市立今市</v>
      </c>
      <c r="L52" s="120">
        <f>'種目別算出'!C99</f>
        <v>66</v>
      </c>
      <c r="M52" s="120" t="str">
        <f>'種目別算出'!D99</f>
        <v>岡部　　栞</v>
      </c>
      <c r="N52" s="121">
        <f>'種目別算出'!E99</f>
        <v>8.5</v>
      </c>
      <c r="O52" s="119">
        <f>'種目別算出'!O49</f>
        <v>47</v>
      </c>
      <c r="P52" s="120" t="str">
        <f>'種目別算出'!P49</f>
        <v>群馬高崎市立大類</v>
      </c>
      <c r="Q52" s="120">
        <f>'種目別算出'!Q49</f>
        <v>113</v>
      </c>
      <c r="R52" s="120" t="str">
        <f>'種目別算出'!R49</f>
        <v>田口　　希</v>
      </c>
      <c r="S52" s="121">
        <f>'種目別算出'!S49</f>
        <v>11.45</v>
      </c>
      <c r="T52" s="116"/>
      <c r="U52" s="119">
        <f>'種目別算出'!O99</f>
        <v>97</v>
      </c>
      <c r="V52" s="120" t="str">
        <f>'種目別算出'!P99</f>
        <v>茨城鉾田市立鉾田南</v>
      </c>
      <c r="W52" s="120">
        <f>'種目別算出'!Q99</f>
        <v>48</v>
      </c>
      <c r="X52" s="120" t="str">
        <f>'種目別算出'!R99</f>
        <v>井川　有紗</v>
      </c>
      <c r="Y52" s="121">
        <f>'種目別算出'!S99</f>
        <v>5.5</v>
      </c>
    </row>
    <row r="53" spans="1:25" ht="21.75" customHeight="1">
      <c r="A53" s="107">
        <v>53</v>
      </c>
      <c r="D53" s="119">
        <f>'種目別算出'!A50</f>
        <v>47</v>
      </c>
      <c r="E53" s="120" t="str">
        <f>'種目別算出'!B50</f>
        <v>神奈川横浜市立寺尾</v>
      </c>
      <c r="F53" s="120">
        <f>'種目別算出'!C50</f>
        <v>32</v>
      </c>
      <c r="G53" s="120" t="str">
        <f>'種目別算出'!D50</f>
        <v>本郷　有純</v>
      </c>
      <c r="H53" s="121">
        <f>'種目別算出'!E50</f>
        <v>12.3</v>
      </c>
      <c r="I53" s="116"/>
      <c r="J53" s="119">
        <f>'種目別算出'!A100</f>
        <v>98</v>
      </c>
      <c r="K53" s="120" t="str">
        <f>'種目別算出'!B100</f>
        <v>栃木日光市立今市</v>
      </c>
      <c r="L53" s="120">
        <f>'種目別算出'!C100</f>
        <v>67</v>
      </c>
      <c r="M53" s="120" t="str">
        <f>'種目別算出'!D100</f>
        <v>武田　菜月</v>
      </c>
      <c r="N53" s="121">
        <f>'種目別算出'!E100</f>
        <v>8.1</v>
      </c>
      <c r="O53" s="119">
        <f>'種目別算出'!O50</f>
        <v>48</v>
      </c>
      <c r="P53" s="120" t="str">
        <f>'種目別算出'!P50</f>
        <v>東京板橋区立高島第二</v>
      </c>
      <c r="Q53" s="120">
        <f>'種目別算出'!Q50</f>
        <v>57</v>
      </c>
      <c r="R53" s="120" t="str">
        <f>'種目別算出'!R50</f>
        <v>藤野　智海</v>
      </c>
      <c r="S53" s="121">
        <f>'種目別算出'!S50</f>
        <v>11.3</v>
      </c>
      <c r="T53" s="116"/>
      <c r="U53" s="119">
        <f>'種目別算出'!O100</f>
        <v>98</v>
      </c>
      <c r="V53" s="120" t="str">
        <f>'種目別算出'!P100</f>
        <v>群馬高崎市立佐野</v>
      </c>
      <c r="W53" s="120">
        <f>'種目別算出'!Q100</f>
        <v>18</v>
      </c>
      <c r="X53" s="120" t="str">
        <f>'種目別算出'!R100</f>
        <v>関澤　紀香</v>
      </c>
      <c r="Y53" s="121">
        <f>'種目別算出'!S100</f>
        <v>5.45</v>
      </c>
    </row>
    <row r="54" spans="1:25" ht="21.75" customHeight="1">
      <c r="A54" s="107">
        <v>54</v>
      </c>
      <c r="D54" s="119">
        <f>'種目別算出'!A51</f>
        <v>49</v>
      </c>
      <c r="E54" s="120" t="str">
        <f>'種目別算出'!B51</f>
        <v>茨城かすみがうら市立下稲吉</v>
      </c>
      <c r="F54" s="120">
        <f>'種目別算出'!C51</f>
        <v>141</v>
      </c>
      <c r="G54" s="120" t="str">
        <f>'種目別算出'!D51</f>
        <v>長野　友香</v>
      </c>
      <c r="H54" s="121">
        <f>'種目別算出'!E51</f>
        <v>12.25</v>
      </c>
      <c r="I54" s="116"/>
      <c r="J54" s="119"/>
      <c r="K54" s="120"/>
      <c r="L54" s="120"/>
      <c r="M54" s="120"/>
      <c r="N54" s="121"/>
      <c r="O54" s="119">
        <f>'種目別算出'!O51</f>
        <v>49</v>
      </c>
      <c r="P54" s="120" t="str">
        <f>'種目別算出'!P51</f>
        <v>東京板橋区立高島第二</v>
      </c>
      <c r="Q54" s="120">
        <f>'種目別算出'!Q51</f>
        <v>56</v>
      </c>
      <c r="R54" s="120" t="str">
        <f>'種目別算出'!R51</f>
        <v>佐藤　桃華</v>
      </c>
      <c r="S54" s="121">
        <f>'種目別算出'!S51</f>
        <v>11.05</v>
      </c>
      <c r="T54" s="116"/>
      <c r="U54" s="119"/>
      <c r="V54" s="120"/>
      <c r="W54" s="120"/>
      <c r="X54" s="120"/>
      <c r="Y54" s="121"/>
    </row>
    <row r="55" spans="1:25" ht="21.75" customHeight="1">
      <c r="A55" s="107">
        <v>55</v>
      </c>
      <c r="D55" s="125">
        <f>'種目別算出'!A52</f>
        <v>50</v>
      </c>
      <c r="E55" s="111" t="str">
        <f>'種目別算出'!B52</f>
        <v>神奈川聖ヨゼフ学園</v>
      </c>
      <c r="F55" s="111">
        <f>'種目別算出'!C52</f>
        <v>134</v>
      </c>
      <c r="G55" s="111" t="str">
        <f>'種目別算出'!D52</f>
        <v>猪爪　あや</v>
      </c>
      <c r="H55" s="126">
        <f>'種目別算出'!E52</f>
        <v>12.2</v>
      </c>
      <c r="I55" s="116"/>
      <c r="J55" s="125"/>
      <c r="K55" s="111"/>
      <c r="L55" s="111"/>
      <c r="M55" s="111"/>
      <c r="N55" s="126"/>
      <c r="O55" s="125">
        <f>'種目別算出'!O52</f>
        <v>50</v>
      </c>
      <c r="P55" s="111" t="str">
        <f>'種目別算出'!P52</f>
        <v>茨城水戸市立第二</v>
      </c>
      <c r="Q55" s="111">
        <f>'種目別算出'!Q52</f>
        <v>42</v>
      </c>
      <c r="R55" s="111" t="str">
        <f>'種目別算出'!R52</f>
        <v>宮尾　希梨</v>
      </c>
      <c r="S55" s="126">
        <f>'種目別算出'!S52</f>
        <v>10.9</v>
      </c>
      <c r="T55" s="116"/>
      <c r="U55" s="125"/>
      <c r="V55" s="111"/>
      <c r="W55" s="111"/>
      <c r="X55" s="111"/>
      <c r="Y55" s="126"/>
    </row>
    <row r="56" spans="1:24" ht="21.75" customHeight="1">
      <c r="A56" s="107">
        <v>56</v>
      </c>
      <c r="E56" s="360" t="str">
        <f>'自由入力'!$C$2&amp;'自由入力'!$M$2&amp;'自由入力'!$M$2&amp;'自由入力'!$N$2&amp;'自由入力'!$U$2&amp;'自由入力'!$Z$2</f>
        <v>平成２４年度　第４３回　関東中学校体操競技大会日　時日　時平成２４年８月８日～１０日場　所千葉県総合スポーツセンター体育館</v>
      </c>
      <c r="F56" s="360"/>
      <c r="G56" s="360"/>
      <c r="H56" s="360"/>
      <c r="I56" s="360"/>
      <c r="J56" s="360"/>
      <c r="K56" s="360"/>
      <c r="L56" s="360"/>
      <c r="M56" s="360"/>
      <c r="P56" s="360" t="str">
        <f>'自由入力'!$C$2&amp;'自由入力'!$M$2&amp;'自由入力'!$M$2&amp;'自由入力'!$N$2&amp;'自由入力'!$U$2&amp;'自由入力'!$Z$2</f>
        <v>平成２４年度　第４３回　関東中学校体操競技大会日　時日　時平成２４年８月８日～１０日場　所千葉県総合スポーツセンター体育館</v>
      </c>
      <c r="Q56" s="360"/>
      <c r="R56" s="360"/>
      <c r="S56" s="360"/>
      <c r="T56" s="360"/>
      <c r="U56" s="360"/>
      <c r="V56" s="360"/>
      <c r="W56" s="360"/>
      <c r="X56" s="360"/>
    </row>
    <row r="57" spans="1:24" ht="21.75" customHeight="1">
      <c r="A57" s="107">
        <v>57</v>
      </c>
      <c r="E57" s="359" t="str">
        <f>'自由入力'!$L$3</f>
        <v>体　操　競　技　女　子　記　録　表</v>
      </c>
      <c r="F57" s="359"/>
      <c r="G57" s="359"/>
      <c r="H57" s="360" t="s">
        <v>106</v>
      </c>
      <c r="I57" s="360"/>
      <c r="J57" s="360"/>
      <c r="K57" s="360"/>
      <c r="M57" s="107" t="s">
        <v>107</v>
      </c>
      <c r="P57" s="359" t="str">
        <f>'自由入力'!$L$3</f>
        <v>体　操　競　技　女　子　記　録　表</v>
      </c>
      <c r="Q57" s="359"/>
      <c r="R57" s="359"/>
      <c r="S57" s="360" t="s">
        <v>108</v>
      </c>
      <c r="T57" s="360"/>
      <c r="U57" s="360"/>
      <c r="V57" s="360"/>
      <c r="X57" s="107" t="s">
        <v>109</v>
      </c>
    </row>
    <row r="58" spans="1:25" ht="21.75" customHeight="1">
      <c r="A58" s="107">
        <v>58</v>
      </c>
      <c r="D58" s="353" t="s">
        <v>126</v>
      </c>
      <c r="E58" s="355" t="s">
        <v>103</v>
      </c>
      <c r="F58" s="357" t="s">
        <v>93</v>
      </c>
      <c r="G58" s="355" t="s">
        <v>94</v>
      </c>
      <c r="H58" s="109" t="s">
        <v>110</v>
      </c>
      <c r="I58" s="110"/>
      <c r="J58" s="353" t="s">
        <v>126</v>
      </c>
      <c r="K58" s="355" t="s">
        <v>103</v>
      </c>
      <c r="L58" s="357" t="s">
        <v>93</v>
      </c>
      <c r="M58" s="355" t="s">
        <v>94</v>
      </c>
      <c r="N58" s="109" t="s">
        <v>110</v>
      </c>
      <c r="O58" s="353" t="s">
        <v>126</v>
      </c>
      <c r="P58" s="355" t="s">
        <v>103</v>
      </c>
      <c r="Q58" s="357" t="s">
        <v>93</v>
      </c>
      <c r="R58" s="355" t="s">
        <v>94</v>
      </c>
      <c r="S58" s="109" t="s">
        <v>111</v>
      </c>
      <c r="T58" s="110"/>
      <c r="U58" s="353" t="s">
        <v>126</v>
      </c>
      <c r="V58" s="355" t="s">
        <v>103</v>
      </c>
      <c r="W58" s="357" t="s">
        <v>93</v>
      </c>
      <c r="X58" s="355" t="s">
        <v>94</v>
      </c>
      <c r="Y58" s="109" t="s">
        <v>111</v>
      </c>
    </row>
    <row r="59" spans="1:25" ht="21.75" customHeight="1">
      <c r="A59" s="107">
        <v>59</v>
      </c>
      <c r="D59" s="354"/>
      <c r="E59" s="356"/>
      <c r="F59" s="358"/>
      <c r="G59" s="356"/>
      <c r="H59" s="112" t="s">
        <v>105</v>
      </c>
      <c r="I59" s="110"/>
      <c r="J59" s="354"/>
      <c r="K59" s="356"/>
      <c r="L59" s="358"/>
      <c r="M59" s="356"/>
      <c r="N59" s="112" t="s">
        <v>105</v>
      </c>
      <c r="O59" s="354"/>
      <c r="P59" s="356"/>
      <c r="Q59" s="358"/>
      <c r="R59" s="356"/>
      <c r="S59" s="112" t="s">
        <v>105</v>
      </c>
      <c r="T59" s="110"/>
      <c r="U59" s="354"/>
      <c r="V59" s="356"/>
      <c r="W59" s="358"/>
      <c r="X59" s="356"/>
      <c r="Y59" s="112" t="s">
        <v>105</v>
      </c>
    </row>
    <row r="60" spans="1:25" ht="21.75" customHeight="1">
      <c r="A60" s="107">
        <v>60</v>
      </c>
      <c r="D60" s="113">
        <f>'種目別算出'!H3</f>
        <v>1</v>
      </c>
      <c r="E60" s="114" t="str">
        <f>'種目別算出'!I3</f>
        <v>東京町田市立南</v>
      </c>
      <c r="F60" s="114">
        <f>'種目別算出'!J3</f>
        <v>151</v>
      </c>
      <c r="G60" s="114" t="str">
        <f>'種目別算出'!K3</f>
        <v>内山　由綺</v>
      </c>
      <c r="H60" s="115">
        <f>'種目別算出'!L3</f>
        <v>15.9</v>
      </c>
      <c r="J60" s="117">
        <f>'種目別算出'!H53</f>
        <v>51</v>
      </c>
      <c r="K60" s="108" t="str">
        <f>'種目別算出'!I53</f>
        <v>神奈川横浜市立寺尾</v>
      </c>
      <c r="L60" s="108">
        <f>'種目別算出'!J53</f>
        <v>33</v>
      </c>
      <c r="M60" s="108" t="str">
        <f>'種目別算出'!K53</f>
        <v>石渡　未来</v>
      </c>
      <c r="N60" s="118">
        <f>'種目別算出'!L53</f>
        <v>10.05</v>
      </c>
      <c r="O60" s="113">
        <f>'種目別算出'!V3</f>
        <v>1</v>
      </c>
      <c r="P60" s="114" t="str">
        <f>'種目別算出'!W3</f>
        <v>東京町田市立南</v>
      </c>
      <c r="Q60" s="114">
        <f>'種目別算出'!X3</f>
        <v>151</v>
      </c>
      <c r="R60" s="114" t="str">
        <f>'種目別算出'!Y3</f>
        <v>内山　由綺</v>
      </c>
      <c r="S60" s="115">
        <f>'種目別算出'!Z3</f>
        <v>14.8</v>
      </c>
      <c r="U60" s="117">
        <f>'種目別算出'!V53</f>
        <v>50</v>
      </c>
      <c r="V60" s="108" t="str">
        <f>'種目別算出'!W53</f>
        <v>千葉昭和学院</v>
      </c>
      <c r="W60" s="108">
        <f>'種目別算出'!X53</f>
        <v>71</v>
      </c>
      <c r="X60" s="108" t="str">
        <f>'種目別算出'!Y53</f>
        <v>荒木　七彩</v>
      </c>
      <c r="Y60" s="118">
        <f>'種目別算出'!Z53</f>
        <v>11.65</v>
      </c>
    </row>
    <row r="61" spans="1:25" ht="21.75" customHeight="1">
      <c r="A61" s="107">
        <v>61</v>
      </c>
      <c r="D61" s="119">
        <f>'種目別算出'!H4</f>
        <v>2</v>
      </c>
      <c r="E61" s="120" t="str">
        <f>'種目別算出'!I4</f>
        <v>埼玉戸田市立新曽</v>
      </c>
      <c r="F61" s="120">
        <f>'種目別算出'!J4</f>
        <v>22</v>
      </c>
      <c r="G61" s="120" t="str">
        <f>'種目別算出'!K4</f>
        <v>村山　由依</v>
      </c>
      <c r="H61" s="121">
        <f>'種目別算出'!L4</f>
        <v>14.4</v>
      </c>
      <c r="J61" s="119">
        <f>'種目別算出'!H54</f>
        <v>52</v>
      </c>
      <c r="K61" s="120" t="str">
        <f>'種目別算出'!I54</f>
        <v>千葉銚子市立第四</v>
      </c>
      <c r="L61" s="120">
        <f>'種目別算出'!J54</f>
        <v>75</v>
      </c>
      <c r="M61" s="120" t="str">
        <f>'種目別算出'!K54</f>
        <v>髙田　莉菜</v>
      </c>
      <c r="N61" s="121">
        <f>'種目別算出'!L54</f>
        <v>10</v>
      </c>
      <c r="O61" s="119">
        <f>'種目別算出'!V4</f>
        <v>2</v>
      </c>
      <c r="P61" s="120" t="str">
        <f>'種目別算出'!W4</f>
        <v>東京練馬区立大泉学園</v>
      </c>
      <c r="Q61" s="120">
        <f>'種目別算出'!X4</f>
        <v>153</v>
      </c>
      <c r="R61" s="120" t="str">
        <f>'種目別算出'!Y4</f>
        <v>平岩　優奈</v>
      </c>
      <c r="S61" s="121">
        <f>'種目別算出'!Z4</f>
        <v>14.2</v>
      </c>
      <c r="U61" s="119">
        <f>'種目別算出'!V54</f>
        <v>50</v>
      </c>
      <c r="V61" s="120" t="str">
        <f>'種目別算出'!W54</f>
        <v>山梨甲府市立城南</v>
      </c>
      <c r="W61" s="120">
        <f>'種目別算出'!X54</f>
        <v>2</v>
      </c>
      <c r="X61" s="120" t="str">
        <f>'種目別算出'!Y54</f>
        <v>新川　百音</v>
      </c>
      <c r="Y61" s="121">
        <f>'種目別算出'!Z54</f>
        <v>11.65</v>
      </c>
    </row>
    <row r="62" spans="1:25" ht="21.75" customHeight="1">
      <c r="A62" s="107">
        <v>62</v>
      </c>
      <c r="D62" s="119">
        <f>'種目別算出'!H5</f>
        <v>3</v>
      </c>
      <c r="E62" s="120" t="str">
        <f>'種目別算出'!I5</f>
        <v>東京板橋区立高島第二</v>
      </c>
      <c r="F62" s="120">
        <f>'種目別算出'!J5</f>
        <v>55</v>
      </c>
      <c r="G62" s="120" t="str">
        <f>'種目別算出'!K5</f>
        <v>石倉　あづみ</v>
      </c>
      <c r="H62" s="121">
        <f>'種目別算出'!L5</f>
        <v>14.1</v>
      </c>
      <c r="J62" s="119">
        <f>'種目別算出'!H55</f>
        <v>52</v>
      </c>
      <c r="K62" s="120" t="str">
        <f>'種目別算出'!I55</f>
        <v>茨城水戸市立第二</v>
      </c>
      <c r="L62" s="120">
        <f>'種目別算出'!J55</f>
        <v>43</v>
      </c>
      <c r="M62" s="120" t="str">
        <f>'種目別算出'!K55</f>
        <v>松原　　咲</v>
      </c>
      <c r="N62" s="121">
        <f>'種目別算出'!L55</f>
        <v>10</v>
      </c>
      <c r="O62" s="119">
        <f>'種目別算出'!V5</f>
        <v>3</v>
      </c>
      <c r="P62" s="120" t="str">
        <f>'種目別算出'!W5</f>
        <v>東京板橋区立高島第二</v>
      </c>
      <c r="Q62" s="120">
        <f>'種目別算出'!X5</f>
        <v>55</v>
      </c>
      <c r="R62" s="120" t="str">
        <f>'種目別算出'!Y5</f>
        <v>石倉　あづみ</v>
      </c>
      <c r="S62" s="121">
        <f>'種目別算出'!Z5</f>
        <v>14.1</v>
      </c>
      <c r="U62" s="119">
        <f>'種目別算出'!V55</f>
        <v>53</v>
      </c>
      <c r="V62" s="120" t="str">
        <f>'種目別算出'!W55</f>
        <v>千葉銚子市立第四</v>
      </c>
      <c r="W62" s="120">
        <f>'種目別算出'!X55</f>
        <v>76</v>
      </c>
      <c r="X62" s="120" t="str">
        <f>'種目別算出'!Y55</f>
        <v>加藤　愛梨</v>
      </c>
      <c r="Y62" s="121">
        <f>'種目別算出'!Z55</f>
        <v>11.6</v>
      </c>
    </row>
    <row r="63" spans="1:25" ht="21.75" customHeight="1">
      <c r="A63" s="107">
        <v>63</v>
      </c>
      <c r="D63" s="119">
        <f>'種目別算出'!H6</f>
        <v>3</v>
      </c>
      <c r="E63" s="120" t="str">
        <f>'種目別算出'!I6</f>
        <v>神奈川
大磯町立大磯</v>
      </c>
      <c r="F63" s="120">
        <f>'種目別算出'!J6</f>
        <v>131</v>
      </c>
      <c r="G63" s="120" t="str">
        <f>'種目別算出'!K6</f>
        <v>河崎　真理菜</v>
      </c>
      <c r="H63" s="121">
        <f>'種目別算出'!L6</f>
        <v>14.1</v>
      </c>
      <c r="J63" s="119">
        <f>'種目別算出'!H56</f>
        <v>52</v>
      </c>
      <c r="K63" s="120" t="str">
        <f>'種目別算出'!I56</f>
        <v>茨城水戸市立第二</v>
      </c>
      <c r="L63" s="120">
        <f>'種目別算出'!J56</f>
        <v>44</v>
      </c>
      <c r="M63" s="120" t="str">
        <f>'種目別算出'!K56</f>
        <v>木藤　美莉</v>
      </c>
      <c r="N63" s="121">
        <f>'種目別算出'!L56</f>
        <v>10</v>
      </c>
      <c r="O63" s="119">
        <f>'種目別算出'!V6</f>
        <v>4</v>
      </c>
      <c r="P63" s="120" t="str">
        <f>'種目別算出'!W6</f>
        <v>千葉
船橋市立高根台</v>
      </c>
      <c r="Q63" s="120">
        <f>'種目別算出'!X6</f>
        <v>171</v>
      </c>
      <c r="R63" s="120" t="str">
        <f>'種目別算出'!Y6</f>
        <v>坂本　実優</v>
      </c>
      <c r="S63" s="121">
        <f>'種目別算出'!Z6</f>
        <v>13.95</v>
      </c>
      <c r="U63" s="119">
        <f>'種目別算出'!V56</f>
        <v>53</v>
      </c>
      <c r="V63" s="120" t="str">
        <f>'種目別算出'!W56</f>
        <v>東京藤村女子</v>
      </c>
      <c r="W63" s="120">
        <f>'種目別算出'!X56</f>
        <v>54</v>
      </c>
      <c r="X63" s="120" t="str">
        <f>'種目別算出'!Y56</f>
        <v>中野　光海</v>
      </c>
      <c r="Y63" s="121">
        <f>'種目別算出'!Z56</f>
        <v>11.6</v>
      </c>
    </row>
    <row r="64" spans="1:25" ht="21.75" customHeight="1">
      <c r="A64" s="107">
        <v>64</v>
      </c>
      <c r="D64" s="119">
        <f>'種目別算出'!H7</f>
        <v>5</v>
      </c>
      <c r="E64" s="120" t="str">
        <f>'種目別算出'!I7</f>
        <v>神奈川秦野市立南が丘</v>
      </c>
      <c r="F64" s="120">
        <f>'種目別算出'!J7</f>
        <v>132</v>
      </c>
      <c r="G64" s="120" t="str">
        <f>'種目別算出'!K7</f>
        <v>瀬尾　海夢</v>
      </c>
      <c r="H64" s="121">
        <f>'種目別算出'!L7</f>
        <v>13.65</v>
      </c>
      <c r="J64" s="119">
        <f>'種目別算出'!H57</f>
        <v>55</v>
      </c>
      <c r="K64" s="120" t="str">
        <f>'種目別算出'!I57</f>
        <v>山梨甲府市立城南</v>
      </c>
      <c r="L64" s="120">
        <f>'種目別算出'!J57</f>
        <v>1</v>
      </c>
      <c r="M64" s="120" t="str">
        <f>'種目別算出'!K57</f>
        <v>佐野　　葵</v>
      </c>
      <c r="N64" s="121">
        <f>'種目別算出'!L57</f>
        <v>9.95</v>
      </c>
      <c r="O64" s="119">
        <f>'種目別算出'!V7</f>
        <v>5</v>
      </c>
      <c r="P64" s="120" t="str">
        <f>'種目別算出'!W7</f>
        <v>茨城かすみがうら市立下稲吉</v>
      </c>
      <c r="Q64" s="120">
        <f>'種目別算出'!X7</f>
        <v>141</v>
      </c>
      <c r="R64" s="120" t="str">
        <f>'種目別算出'!Y7</f>
        <v>長野　友香</v>
      </c>
      <c r="S64" s="121">
        <f>'種目別算出'!Z7</f>
        <v>13.8</v>
      </c>
      <c r="U64" s="119">
        <f>'種目別算出'!V57</f>
        <v>53</v>
      </c>
      <c r="V64" s="120" t="str">
        <f>'種目別算出'!W57</f>
        <v>茨城土浦市立第三</v>
      </c>
      <c r="W64" s="120">
        <f>'種目別算出'!X57</f>
        <v>142</v>
      </c>
      <c r="X64" s="120" t="str">
        <f>'種目別算出'!Y57</f>
        <v>大高　涼花</v>
      </c>
      <c r="Y64" s="121">
        <f>'種目別算出'!Z57</f>
        <v>11.6</v>
      </c>
    </row>
    <row r="65" spans="1:25" ht="21.75" customHeight="1" thickBot="1">
      <c r="A65" s="107">
        <v>65</v>
      </c>
      <c r="D65" s="199">
        <f>'種目別算出'!H8</f>
        <v>6</v>
      </c>
      <c r="E65" s="200" t="str">
        <f>'種目別算出'!I8</f>
        <v>埼玉聖望学園</v>
      </c>
      <c r="F65" s="200">
        <f>'種目別算出'!J8</f>
        <v>28</v>
      </c>
      <c r="G65" s="200" t="str">
        <f>'種目別算出'!K8</f>
        <v>田中　　萠</v>
      </c>
      <c r="H65" s="201">
        <f>'種目別算出'!L8</f>
        <v>13.6</v>
      </c>
      <c r="J65" s="119">
        <f>'種目別算出'!H58</f>
        <v>56</v>
      </c>
      <c r="K65" s="120" t="str">
        <f>'種目別算出'!I58</f>
        <v>東京武蔵野東</v>
      </c>
      <c r="L65" s="120">
        <f>'種目別算出'!J58</f>
        <v>154</v>
      </c>
      <c r="M65" s="120" t="str">
        <f>'種目別算出'!K58</f>
        <v>木村　仁美</v>
      </c>
      <c r="N65" s="121">
        <f>'種目別算出'!L58</f>
        <v>9.8</v>
      </c>
      <c r="O65" s="199">
        <f>'種目別算出'!V8</f>
        <v>5</v>
      </c>
      <c r="P65" s="200" t="str">
        <f>'種目別算出'!W8</f>
        <v>埼玉戸田市立新曽</v>
      </c>
      <c r="Q65" s="200">
        <f>'種目別算出'!X8</f>
        <v>24</v>
      </c>
      <c r="R65" s="200" t="str">
        <f>'種目別算出'!Y8</f>
        <v>近藤　真優</v>
      </c>
      <c r="S65" s="201">
        <f>'種目別算出'!Z8</f>
        <v>13.8</v>
      </c>
      <c r="U65" s="119">
        <f>'種目別算出'!V58</f>
        <v>56</v>
      </c>
      <c r="V65" s="120" t="str">
        <f>'種目別算出'!W58</f>
        <v>神奈川横浜市立松本</v>
      </c>
      <c r="W65" s="120">
        <f>'種目別算出'!X58</f>
        <v>38</v>
      </c>
      <c r="X65" s="120" t="str">
        <f>'種目別算出'!Y58</f>
        <v>後藤　優里</v>
      </c>
      <c r="Y65" s="121">
        <f>'種目別算出'!Z58</f>
        <v>11.45</v>
      </c>
    </row>
    <row r="66" spans="1:25" ht="21.75" customHeight="1" thickTop="1">
      <c r="A66" s="107">
        <v>66</v>
      </c>
      <c r="D66" s="113">
        <f>'種目別算出'!H9</f>
        <v>7</v>
      </c>
      <c r="E66" s="114" t="str">
        <f>'種目別算出'!I9</f>
        <v>群馬高崎市立大類</v>
      </c>
      <c r="F66" s="114">
        <f>'種目別算出'!J9</f>
        <v>113</v>
      </c>
      <c r="G66" s="114" t="str">
        <f>'種目別算出'!K9</f>
        <v>田口　　希</v>
      </c>
      <c r="H66" s="115">
        <f>'種目別算出'!L9</f>
        <v>13.1</v>
      </c>
      <c r="J66" s="119">
        <f>'種目別算出'!H59</f>
        <v>56</v>
      </c>
      <c r="K66" s="120" t="str">
        <f>'種目別算出'!I59</f>
        <v>茨城水戸市立第二</v>
      </c>
      <c r="L66" s="120">
        <f>'種目別算出'!J59</f>
        <v>42</v>
      </c>
      <c r="M66" s="120" t="str">
        <f>'種目別算出'!K59</f>
        <v>宮尾　希梨</v>
      </c>
      <c r="N66" s="121">
        <f>'種目別算出'!L59</f>
        <v>9.8</v>
      </c>
      <c r="O66" s="113">
        <f>'種目別算出'!V9</f>
        <v>7</v>
      </c>
      <c r="P66" s="114" t="str">
        <f>'種目別算出'!W9</f>
        <v>埼玉戸田市立新曽</v>
      </c>
      <c r="Q66" s="114">
        <f>'種目別算出'!X9</f>
        <v>21</v>
      </c>
      <c r="R66" s="114" t="str">
        <f>'種目別算出'!Y9</f>
        <v>宮内　玲奈</v>
      </c>
      <c r="S66" s="115">
        <f>'種目別算出'!Z9</f>
        <v>13.7</v>
      </c>
      <c r="U66" s="119">
        <f>'種目別算出'!V59</f>
        <v>56</v>
      </c>
      <c r="V66" s="120" t="str">
        <f>'種目別算出'!W59</f>
        <v>神奈川横浜市立寺尾</v>
      </c>
      <c r="W66" s="120">
        <f>'種目別算出'!X59</f>
        <v>31</v>
      </c>
      <c r="X66" s="120" t="str">
        <f>'種目別算出'!Y59</f>
        <v>池田　菜月</v>
      </c>
      <c r="Y66" s="121">
        <f>'種目別算出'!Z59</f>
        <v>11.45</v>
      </c>
    </row>
    <row r="67" spans="1:25" ht="21.75" customHeight="1">
      <c r="A67" s="107">
        <v>67</v>
      </c>
      <c r="D67" s="119">
        <f>'種目別算出'!H10</f>
        <v>8</v>
      </c>
      <c r="E67" s="120" t="str">
        <f>'種目別算出'!I10</f>
        <v>千葉
船橋市立高根台</v>
      </c>
      <c r="F67" s="120">
        <f>'種目別算出'!J10</f>
        <v>171</v>
      </c>
      <c r="G67" s="120" t="str">
        <f>'種目別算出'!K10</f>
        <v>坂本　実優</v>
      </c>
      <c r="H67" s="121">
        <f>'種目別算出'!L10</f>
        <v>13.05</v>
      </c>
      <c r="J67" s="119">
        <f>'種目別算出'!H60</f>
        <v>58</v>
      </c>
      <c r="K67" s="120" t="str">
        <f>'種目別算出'!I60</f>
        <v>山梨甲府市立城南</v>
      </c>
      <c r="L67" s="120">
        <f>'種目別算出'!J60</f>
        <v>4</v>
      </c>
      <c r="M67" s="120" t="str">
        <f>'種目別算出'!K60</f>
        <v>雨宮　優奈</v>
      </c>
      <c r="N67" s="121">
        <f>'種目別算出'!L60</f>
        <v>9.75</v>
      </c>
      <c r="O67" s="119">
        <f>'種目別算出'!V10</f>
        <v>8</v>
      </c>
      <c r="P67" s="120" t="str">
        <f>'種目別算出'!W10</f>
        <v>神奈川横浜市立松本</v>
      </c>
      <c r="Q67" s="120">
        <f>'種目別算出'!X10</f>
        <v>36</v>
      </c>
      <c r="R67" s="120" t="str">
        <f>'種目別算出'!Y10</f>
        <v>杉田　しずか</v>
      </c>
      <c r="S67" s="121">
        <f>'種目別算出'!Z10</f>
        <v>13.55</v>
      </c>
      <c r="U67" s="119">
        <f>'種目別算出'!V60</f>
        <v>58</v>
      </c>
      <c r="V67" s="120" t="str">
        <f>'種目別算出'!W60</f>
        <v>千葉佐倉市立臼井南</v>
      </c>
      <c r="W67" s="120">
        <f>'種目別算出'!X60</f>
        <v>174</v>
      </c>
      <c r="X67" s="120" t="str">
        <f>'種目別算出'!Y60</f>
        <v>道林　千咲希</v>
      </c>
      <c r="Y67" s="121">
        <f>'種目別算出'!Z60</f>
        <v>11.4</v>
      </c>
    </row>
    <row r="68" spans="1:25" ht="21.75" customHeight="1">
      <c r="A68" s="107">
        <v>68</v>
      </c>
      <c r="D68" s="119">
        <f>'種目別算出'!H11</f>
        <v>9</v>
      </c>
      <c r="E68" s="120" t="str">
        <f>'種目別算出'!I11</f>
        <v>栃木宇都宮市立陽北</v>
      </c>
      <c r="F68" s="120">
        <f>'種目別算出'!J11</f>
        <v>161</v>
      </c>
      <c r="G68" s="120" t="str">
        <f>'種目別算出'!K11</f>
        <v>平津　彩野</v>
      </c>
      <c r="H68" s="121">
        <f>'種目別算出'!L11</f>
        <v>13</v>
      </c>
      <c r="J68" s="119">
        <f>'種目別算出'!H61</f>
        <v>59</v>
      </c>
      <c r="K68" s="120" t="str">
        <f>'種目別算出'!I61</f>
        <v>東京藤村女子</v>
      </c>
      <c r="L68" s="120">
        <f>'種目別算出'!J61</f>
        <v>53</v>
      </c>
      <c r="M68" s="120" t="str">
        <f>'種目別算出'!K61</f>
        <v>遠藤　明日香</v>
      </c>
      <c r="N68" s="121">
        <f>'種目別算出'!L61</f>
        <v>9.35</v>
      </c>
      <c r="O68" s="119">
        <f>'種目別算出'!V11</f>
        <v>9</v>
      </c>
      <c r="P68" s="120" t="str">
        <f>'種目別算出'!W11</f>
        <v>神奈川
大磯町立大磯</v>
      </c>
      <c r="Q68" s="120">
        <f>'種目別算出'!X11</f>
        <v>131</v>
      </c>
      <c r="R68" s="120" t="str">
        <f>'種目別算出'!Y11</f>
        <v>河崎　真理菜</v>
      </c>
      <c r="S68" s="121">
        <f>'種目別算出'!Z11</f>
        <v>13.5</v>
      </c>
      <c r="U68" s="119">
        <f>'種目別算出'!V61</f>
        <v>58</v>
      </c>
      <c r="V68" s="120" t="str">
        <f>'種目別算出'!W61</f>
        <v>神奈川横浜市立松本</v>
      </c>
      <c r="W68" s="120">
        <f>'種目別算出'!X61</f>
        <v>37</v>
      </c>
      <c r="X68" s="120" t="str">
        <f>'種目別算出'!Y61</f>
        <v>青木　飛鳥</v>
      </c>
      <c r="Y68" s="121">
        <f>'種目別算出'!Z61</f>
        <v>11.4</v>
      </c>
    </row>
    <row r="69" spans="1:25" ht="21.75" customHeight="1">
      <c r="A69" s="107">
        <v>69</v>
      </c>
      <c r="D69" s="122">
        <f>'種目別算出'!H12</f>
        <v>10</v>
      </c>
      <c r="E69" s="123" t="str">
        <f>'種目別算出'!I12</f>
        <v>東京藤村女子</v>
      </c>
      <c r="F69" s="123">
        <f>'種目別算出'!J12</f>
        <v>52</v>
      </c>
      <c r="G69" s="123" t="str">
        <f>'種目別算出'!K12</f>
        <v>石曽根　里央</v>
      </c>
      <c r="H69" s="124">
        <f>'種目別算出'!L12</f>
        <v>12.95</v>
      </c>
      <c r="J69" s="125">
        <f>'種目別算出'!H62</f>
        <v>59</v>
      </c>
      <c r="K69" s="111" t="str">
        <f>'種目別算出'!I62</f>
        <v>千葉昭和学院</v>
      </c>
      <c r="L69" s="111">
        <f>'種目別算出'!J62</f>
        <v>71</v>
      </c>
      <c r="M69" s="111" t="str">
        <f>'種目別算出'!K62</f>
        <v>荒木　七彩</v>
      </c>
      <c r="N69" s="126">
        <f>'種目別算出'!L62</f>
        <v>9.35</v>
      </c>
      <c r="O69" s="122">
        <f>'種目別算出'!V12</f>
        <v>10</v>
      </c>
      <c r="P69" s="123" t="str">
        <f>'種目別算出'!W12</f>
        <v>東京藤村女子</v>
      </c>
      <c r="Q69" s="123">
        <f>'種目別算出'!X12</f>
        <v>53</v>
      </c>
      <c r="R69" s="123" t="str">
        <f>'種目別算出'!Y12</f>
        <v>遠藤　明日香</v>
      </c>
      <c r="S69" s="124">
        <f>'種目別算出'!Z12</f>
        <v>13.45</v>
      </c>
      <c r="U69" s="125">
        <f>'種目別算出'!V62</f>
        <v>58</v>
      </c>
      <c r="V69" s="111" t="str">
        <f>'種目別算出'!W62</f>
        <v>神奈川横浜市立南</v>
      </c>
      <c r="W69" s="111">
        <f>'種目別算出'!X62</f>
        <v>133</v>
      </c>
      <c r="X69" s="111" t="str">
        <f>'種目別算出'!Y62</f>
        <v>狩野　郁子</v>
      </c>
      <c r="Y69" s="126">
        <f>'種目別算出'!Z62</f>
        <v>11.4</v>
      </c>
    </row>
    <row r="70" spans="1:25" ht="21.75" customHeight="1">
      <c r="A70" s="107">
        <v>70</v>
      </c>
      <c r="D70" s="117">
        <f>'種目別算出'!H13</f>
        <v>11</v>
      </c>
      <c r="E70" s="108" t="str">
        <f>'種目別算出'!I13</f>
        <v>茨城かすみがうら市立下稲吉</v>
      </c>
      <c r="F70" s="108">
        <f>'種目別算出'!J13</f>
        <v>141</v>
      </c>
      <c r="G70" s="108" t="str">
        <f>'種目別算出'!K13</f>
        <v>長野　友香</v>
      </c>
      <c r="H70" s="118">
        <f>'種目別算出'!L13</f>
        <v>12.7</v>
      </c>
      <c r="J70" s="117">
        <f>'種目別算出'!H63</f>
        <v>61</v>
      </c>
      <c r="K70" s="108" t="str">
        <f>'種目別算出'!I63</f>
        <v>茨城土浦市立第三</v>
      </c>
      <c r="L70" s="108">
        <f>'種目別算出'!J63</f>
        <v>142</v>
      </c>
      <c r="M70" s="108" t="str">
        <f>'種目別算出'!K63</f>
        <v>大高　涼花</v>
      </c>
      <c r="N70" s="118">
        <f>'種目別算出'!L63</f>
        <v>9.3</v>
      </c>
      <c r="O70" s="117">
        <f>'種目別算出'!V13</f>
        <v>10</v>
      </c>
      <c r="P70" s="108" t="str">
        <f>'種目別算出'!W13</f>
        <v>東京世田谷区立用賀</v>
      </c>
      <c r="Q70" s="108">
        <f>'種目別算出'!X13</f>
        <v>152</v>
      </c>
      <c r="R70" s="108" t="str">
        <f>'種目別算出'!Y13</f>
        <v>青柳　有香</v>
      </c>
      <c r="S70" s="118">
        <f>'種目別算出'!Z13</f>
        <v>13.45</v>
      </c>
      <c r="U70" s="117">
        <f>'種目別算出'!V63</f>
        <v>61</v>
      </c>
      <c r="V70" s="108" t="str">
        <f>'種目別算出'!W63</f>
        <v>群馬高崎市立佐野</v>
      </c>
      <c r="W70" s="108">
        <f>'種目別算出'!X63</f>
        <v>15</v>
      </c>
      <c r="X70" s="108" t="str">
        <f>'種目別算出'!Y63</f>
        <v>善如寺　絵理</v>
      </c>
      <c r="Y70" s="118">
        <f>'種目別算出'!Z63</f>
        <v>11.15</v>
      </c>
    </row>
    <row r="71" spans="1:25" ht="21.75" customHeight="1">
      <c r="A71" s="107">
        <v>71</v>
      </c>
      <c r="D71" s="119">
        <f>'種目別算出'!H14</f>
        <v>11</v>
      </c>
      <c r="E71" s="120" t="str">
        <f>'種目別算出'!I14</f>
        <v>埼玉さいたま市立東浦和</v>
      </c>
      <c r="F71" s="120">
        <f>'種目別算出'!J14</f>
        <v>121</v>
      </c>
      <c r="G71" s="120" t="str">
        <f>'種目別算出'!K14</f>
        <v>矢田部　清花</v>
      </c>
      <c r="H71" s="121">
        <f>'種目別算出'!L14</f>
        <v>12.7</v>
      </c>
      <c r="J71" s="119">
        <f>'種目別算出'!H64</f>
        <v>62</v>
      </c>
      <c r="K71" s="120" t="str">
        <f>'種目別算出'!I64</f>
        <v>千葉昭和学院</v>
      </c>
      <c r="L71" s="120">
        <f>'種目別算出'!J64</f>
        <v>74</v>
      </c>
      <c r="M71" s="120" t="str">
        <f>'種目別算出'!K64</f>
        <v>岩崎　瑠奈</v>
      </c>
      <c r="N71" s="121">
        <f>'種目別算出'!L64</f>
        <v>9.2</v>
      </c>
      <c r="O71" s="119">
        <f>'種目別算出'!V14</f>
        <v>12</v>
      </c>
      <c r="P71" s="120" t="str">
        <f>'種目別算出'!W14</f>
        <v>東京藤村女子</v>
      </c>
      <c r="Q71" s="120">
        <f>'種目別算出'!X14</f>
        <v>51</v>
      </c>
      <c r="R71" s="120" t="str">
        <f>'種目別算出'!Y14</f>
        <v>水永　菜月</v>
      </c>
      <c r="S71" s="121">
        <f>'種目別算出'!Z14</f>
        <v>13.35</v>
      </c>
      <c r="U71" s="119">
        <f>'種目別算出'!V64</f>
        <v>61</v>
      </c>
      <c r="V71" s="120" t="str">
        <f>'種目別算出'!W64</f>
        <v>山梨中央市立田富</v>
      </c>
      <c r="W71" s="120">
        <f>'種目別算出'!X64</f>
        <v>103</v>
      </c>
      <c r="X71" s="120" t="str">
        <f>'種目別算出'!Y64</f>
        <v>藤本　みのり</v>
      </c>
      <c r="Y71" s="121">
        <f>'種目別算出'!Z64</f>
        <v>11.15</v>
      </c>
    </row>
    <row r="72" spans="1:25" ht="21.75" customHeight="1">
      <c r="A72" s="107">
        <v>72</v>
      </c>
      <c r="D72" s="119">
        <f>'種目別算出'!H15</f>
        <v>13</v>
      </c>
      <c r="E72" s="120" t="str">
        <f>'種目別算出'!I15</f>
        <v>山梨山梨市立山梨南</v>
      </c>
      <c r="F72" s="120">
        <f>'種目別算出'!J15</f>
        <v>8</v>
      </c>
      <c r="G72" s="120" t="str">
        <f>'種目別算出'!K15</f>
        <v>三森　梨央</v>
      </c>
      <c r="H72" s="121">
        <f>'種目別算出'!L15</f>
        <v>12.55</v>
      </c>
      <c r="J72" s="119">
        <f>'種目別算出'!H65</f>
        <v>63</v>
      </c>
      <c r="K72" s="120" t="str">
        <f>'種目別算出'!I65</f>
        <v>山梨山梨市立山梨南</v>
      </c>
      <c r="L72" s="120">
        <f>'種目別算出'!J65</f>
        <v>5</v>
      </c>
      <c r="M72" s="120" t="str">
        <f>'種目別算出'!K65</f>
        <v>深澤　麻友子</v>
      </c>
      <c r="N72" s="121">
        <f>'種目別算出'!L65</f>
        <v>9.15</v>
      </c>
      <c r="O72" s="119">
        <f>'種目別算出'!V15</f>
        <v>13</v>
      </c>
      <c r="P72" s="120" t="str">
        <f>'種目別算出'!W15</f>
        <v>埼玉聖望学園</v>
      </c>
      <c r="Q72" s="120">
        <f>'種目別算出'!X15</f>
        <v>28</v>
      </c>
      <c r="R72" s="120" t="str">
        <f>'種目別算出'!Y15</f>
        <v>田中　　萠</v>
      </c>
      <c r="S72" s="121">
        <f>'種目別算出'!Z15</f>
        <v>13.3</v>
      </c>
      <c r="U72" s="119">
        <f>'種目別算出'!V65</f>
        <v>61</v>
      </c>
      <c r="V72" s="120" t="str">
        <f>'種目別算出'!W65</f>
        <v>千葉昭和学院</v>
      </c>
      <c r="W72" s="120">
        <f>'種目別算出'!X65</f>
        <v>72</v>
      </c>
      <c r="X72" s="120" t="str">
        <f>'種目別算出'!Y65</f>
        <v>大久保　碧</v>
      </c>
      <c r="Y72" s="121">
        <f>'種目別算出'!Z65</f>
        <v>11.15</v>
      </c>
    </row>
    <row r="73" spans="1:25" ht="21.75" customHeight="1">
      <c r="A73" s="107">
        <v>73</v>
      </c>
      <c r="D73" s="119">
        <f>'種目別算出'!H16</f>
        <v>14</v>
      </c>
      <c r="E73" s="120" t="str">
        <f>'種目別算出'!I16</f>
        <v>東京世田谷区立用賀</v>
      </c>
      <c r="F73" s="120">
        <f>'種目別算出'!J16</f>
        <v>152</v>
      </c>
      <c r="G73" s="120" t="str">
        <f>'種目別算出'!K16</f>
        <v>青柳　有香</v>
      </c>
      <c r="H73" s="121">
        <f>'種目別算出'!L16</f>
        <v>12.45</v>
      </c>
      <c r="J73" s="119">
        <f>'種目別算出'!H66</f>
        <v>63</v>
      </c>
      <c r="K73" s="120" t="str">
        <f>'種目別算出'!I66</f>
        <v>千葉昭和学院</v>
      </c>
      <c r="L73" s="120">
        <f>'種目別算出'!J66</f>
        <v>72</v>
      </c>
      <c r="M73" s="120" t="str">
        <f>'種目別算出'!K66</f>
        <v>大久保　碧</v>
      </c>
      <c r="N73" s="121">
        <f>'種目別算出'!L66</f>
        <v>9.15</v>
      </c>
      <c r="O73" s="119">
        <f>'種目別算出'!V16</f>
        <v>13</v>
      </c>
      <c r="P73" s="120" t="str">
        <f>'種目別算出'!W16</f>
        <v>埼玉さいたま市立東浦和</v>
      </c>
      <c r="Q73" s="120">
        <f>'種目別算出'!X16</f>
        <v>121</v>
      </c>
      <c r="R73" s="120" t="str">
        <f>'種目別算出'!Y16</f>
        <v>矢田部　清花</v>
      </c>
      <c r="S73" s="121">
        <f>'種目別算出'!Z16</f>
        <v>13.3</v>
      </c>
      <c r="U73" s="119">
        <f>'種目別算出'!V66</f>
        <v>64</v>
      </c>
      <c r="V73" s="120" t="str">
        <f>'種目別算出'!W66</f>
        <v>群馬高崎市立大類</v>
      </c>
      <c r="W73" s="120">
        <f>'種目別算出'!X66</f>
        <v>113</v>
      </c>
      <c r="X73" s="120" t="str">
        <f>'種目別算出'!Y66</f>
        <v>田口　　希</v>
      </c>
      <c r="Y73" s="121">
        <f>'種目別算出'!Z66</f>
        <v>11.05</v>
      </c>
    </row>
    <row r="74" spans="1:25" ht="21.75" customHeight="1">
      <c r="A74" s="107">
        <v>74</v>
      </c>
      <c r="D74" s="119">
        <f>'種目別算出'!H17</f>
        <v>15</v>
      </c>
      <c r="E74" s="120" t="str">
        <f>'種目別算出'!I17</f>
        <v>神奈川横浜市立南</v>
      </c>
      <c r="F74" s="120">
        <f>'種目別算出'!J17</f>
        <v>133</v>
      </c>
      <c r="G74" s="120" t="str">
        <f>'種目別算出'!K17</f>
        <v>狩野　郁子</v>
      </c>
      <c r="H74" s="121">
        <f>'種目別算出'!L17</f>
        <v>12.4</v>
      </c>
      <c r="J74" s="119">
        <f>'種目別算出'!H67</f>
        <v>65</v>
      </c>
      <c r="K74" s="120" t="str">
        <f>'種目別算出'!I67</f>
        <v>神奈川横浜市立寺尾</v>
      </c>
      <c r="L74" s="120">
        <f>'種目別算出'!J67</f>
        <v>34</v>
      </c>
      <c r="M74" s="120" t="str">
        <f>'種目別算出'!K67</f>
        <v>長岡　真愛</v>
      </c>
      <c r="N74" s="121">
        <f>'種目別算出'!L67</f>
        <v>9.05</v>
      </c>
      <c r="O74" s="119">
        <f>'種目別算出'!V17</f>
        <v>15</v>
      </c>
      <c r="P74" s="120" t="str">
        <f>'種目別算出'!W17</f>
        <v>栃木宇都宮市立陽北</v>
      </c>
      <c r="Q74" s="120">
        <f>'種目別算出'!X17</f>
        <v>161</v>
      </c>
      <c r="R74" s="120" t="str">
        <f>'種目別算出'!Y17</f>
        <v>平津　彩野</v>
      </c>
      <c r="S74" s="121">
        <f>'種目別算出'!Z17</f>
        <v>13.25</v>
      </c>
      <c r="U74" s="119">
        <f>'種目別算出'!V67</f>
        <v>64</v>
      </c>
      <c r="V74" s="120" t="str">
        <f>'種目別算出'!W67</f>
        <v>山梨甲府市立城南</v>
      </c>
      <c r="W74" s="120">
        <f>'種目別算出'!X67</f>
        <v>4</v>
      </c>
      <c r="X74" s="120" t="str">
        <f>'種目別算出'!Y67</f>
        <v>雨宮　優奈</v>
      </c>
      <c r="Y74" s="121">
        <f>'種目別算出'!Z67</f>
        <v>11.05</v>
      </c>
    </row>
    <row r="75" spans="1:25" ht="21.75" customHeight="1">
      <c r="A75" s="107">
        <v>75</v>
      </c>
      <c r="D75" s="119">
        <f>'種目別算出'!H18</f>
        <v>16</v>
      </c>
      <c r="E75" s="120" t="str">
        <f>'種目別算出'!I18</f>
        <v>千葉八千代市立村上東</v>
      </c>
      <c r="F75" s="120">
        <f>'種目別算出'!J18</f>
        <v>173</v>
      </c>
      <c r="G75" s="120" t="str">
        <f>'種目別算出'!K18</f>
        <v>野々村　璃</v>
      </c>
      <c r="H75" s="121">
        <f>'種目別算出'!L18</f>
        <v>12.25</v>
      </c>
      <c r="J75" s="119">
        <f>'種目別算出'!H68</f>
        <v>65</v>
      </c>
      <c r="K75" s="120" t="str">
        <f>'種目別算出'!I68</f>
        <v>群馬太田市立藪塚本町</v>
      </c>
      <c r="L75" s="120">
        <f>'種目別算出'!J68</f>
        <v>13</v>
      </c>
      <c r="M75" s="120" t="str">
        <f>'種目別算出'!K68</f>
        <v>新井　美月</v>
      </c>
      <c r="N75" s="121">
        <f>'種目別算出'!L68</f>
        <v>9.05</v>
      </c>
      <c r="O75" s="119">
        <f>'種目別算出'!V18</f>
        <v>16</v>
      </c>
      <c r="P75" s="120" t="str">
        <f>'種目別算出'!W18</f>
        <v>埼玉聖望学園</v>
      </c>
      <c r="Q75" s="120">
        <f>'種目別算出'!X18</f>
        <v>27</v>
      </c>
      <c r="R75" s="120" t="str">
        <f>'種目別算出'!Y18</f>
        <v>大附　　遥</v>
      </c>
      <c r="S75" s="121">
        <f>'種目別算出'!Z18</f>
        <v>13.15</v>
      </c>
      <c r="U75" s="119">
        <f>'種目別算出'!V68</f>
        <v>66</v>
      </c>
      <c r="V75" s="120" t="str">
        <f>'種目別算出'!W68</f>
        <v>埼玉聖望学園</v>
      </c>
      <c r="W75" s="120">
        <f>'種目別算出'!X68</f>
        <v>25</v>
      </c>
      <c r="X75" s="120" t="str">
        <f>'種目別算出'!Y68</f>
        <v>岡田　志織</v>
      </c>
      <c r="Y75" s="121">
        <f>'種目別算出'!Z68</f>
        <v>10.95</v>
      </c>
    </row>
    <row r="76" spans="1:25" ht="21.75" customHeight="1">
      <c r="A76" s="107">
        <v>76</v>
      </c>
      <c r="D76" s="119">
        <f>'種目別算出'!H19</f>
        <v>16</v>
      </c>
      <c r="E76" s="120" t="str">
        <f>'種目別算出'!I19</f>
        <v>山梨甲府市立北東</v>
      </c>
      <c r="F76" s="120">
        <f>'種目別算出'!J19</f>
        <v>101</v>
      </c>
      <c r="G76" s="120" t="str">
        <f>'種目別算出'!K19</f>
        <v>中島　　梓</v>
      </c>
      <c r="H76" s="121">
        <f>'種目別算出'!L19</f>
        <v>12.25</v>
      </c>
      <c r="J76" s="119">
        <f>'種目別算出'!H69</f>
        <v>67</v>
      </c>
      <c r="K76" s="120" t="str">
        <f>'種目別算出'!I69</f>
        <v>神奈川横浜市立松本</v>
      </c>
      <c r="L76" s="120">
        <f>'種目別算出'!J69</f>
        <v>37</v>
      </c>
      <c r="M76" s="120" t="str">
        <f>'種目別算出'!K69</f>
        <v>青木　飛鳥</v>
      </c>
      <c r="N76" s="121">
        <f>'種目別算出'!L69</f>
        <v>8.8</v>
      </c>
      <c r="O76" s="119">
        <f>'種目別算出'!V19</f>
        <v>16</v>
      </c>
      <c r="P76" s="120" t="str">
        <f>'種目別算出'!W19</f>
        <v>千葉八千代市立村上東</v>
      </c>
      <c r="Q76" s="120">
        <f>'種目別算出'!X19</f>
        <v>173</v>
      </c>
      <c r="R76" s="120" t="str">
        <f>'種目別算出'!Y19</f>
        <v>野々村　璃</v>
      </c>
      <c r="S76" s="121">
        <f>'種目別算出'!Z19</f>
        <v>13.15</v>
      </c>
      <c r="U76" s="119">
        <f>'種目別算出'!V69</f>
        <v>67</v>
      </c>
      <c r="V76" s="120" t="str">
        <f>'種目別算出'!W69</f>
        <v>千葉銚子市立第四</v>
      </c>
      <c r="W76" s="120">
        <f>'種目別算出'!X69</f>
        <v>75</v>
      </c>
      <c r="X76" s="120" t="str">
        <f>'種目別算出'!Y69</f>
        <v>髙田　莉菜</v>
      </c>
      <c r="Y76" s="121">
        <f>'種目別算出'!Z69</f>
        <v>10.85</v>
      </c>
    </row>
    <row r="77" spans="1:25" ht="21.75" customHeight="1">
      <c r="A77" s="107">
        <v>77</v>
      </c>
      <c r="D77" s="119">
        <f>'種目別算出'!H20</f>
        <v>18</v>
      </c>
      <c r="E77" s="120" t="str">
        <f>'種目別算出'!I20</f>
        <v>神奈川聖ヨゼフ学園</v>
      </c>
      <c r="F77" s="120">
        <f>'種目別算出'!J20</f>
        <v>134</v>
      </c>
      <c r="G77" s="120" t="str">
        <f>'種目別算出'!K20</f>
        <v>猪爪　あや</v>
      </c>
      <c r="H77" s="121">
        <f>'種目別算出'!L20</f>
        <v>12.2</v>
      </c>
      <c r="J77" s="119">
        <f>'種目別算出'!H70</f>
        <v>68</v>
      </c>
      <c r="K77" s="120" t="str">
        <f>'種目別算出'!I70</f>
        <v>東京板橋区立高島第二</v>
      </c>
      <c r="L77" s="120">
        <f>'種目別算出'!J70</f>
        <v>57</v>
      </c>
      <c r="M77" s="120" t="str">
        <f>'種目別算出'!K70</f>
        <v>藤野　智海</v>
      </c>
      <c r="N77" s="121">
        <f>'種目別算出'!L70</f>
        <v>8.75</v>
      </c>
      <c r="O77" s="119">
        <f>'種目別算出'!V20</f>
        <v>16</v>
      </c>
      <c r="P77" s="120" t="str">
        <f>'種目別算出'!W20</f>
        <v>神奈川秦野市立南が丘</v>
      </c>
      <c r="Q77" s="120">
        <f>'種目別算出'!X20</f>
        <v>132</v>
      </c>
      <c r="R77" s="120" t="str">
        <f>'種目別算出'!Y20</f>
        <v>瀬尾　海夢</v>
      </c>
      <c r="S77" s="121">
        <f>'種目別算出'!Z20</f>
        <v>13.15</v>
      </c>
      <c r="U77" s="119">
        <f>'種目別算出'!V70</f>
        <v>68</v>
      </c>
      <c r="V77" s="120" t="str">
        <f>'種目別算出'!W70</f>
        <v>千葉香取市立佐原</v>
      </c>
      <c r="W77" s="120">
        <f>'種目別算出'!X70</f>
        <v>82</v>
      </c>
      <c r="X77" s="120" t="str">
        <f>'種目別算出'!Y70</f>
        <v>齋藤　優果</v>
      </c>
      <c r="Y77" s="121">
        <f>'種目別算出'!Z70</f>
        <v>10.5</v>
      </c>
    </row>
    <row r="78" spans="1:25" ht="21.75" customHeight="1">
      <c r="A78" s="107">
        <v>78</v>
      </c>
      <c r="D78" s="119">
        <f>'種目別算出'!H21</f>
        <v>18</v>
      </c>
      <c r="E78" s="120" t="str">
        <f>'種目別算出'!I21</f>
        <v>千葉佐倉市立西志津</v>
      </c>
      <c r="F78" s="120">
        <f>'種目別算出'!J21</f>
        <v>172</v>
      </c>
      <c r="G78" s="120" t="str">
        <f>'種目別算出'!K21</f>
        <v>原島　瑛里</v>
      </c>
      <c r="H78" s="121">
        <f>'種目別算出'!L21</f>
        <v>12.2</v>
      </c>
      <c r="J78" s="119">
        <f>'種目別算出'!H71</f>
        <v>69</v>
      </c>
      <c r="K78" s="120" t="str">
        <f>'種目別算出'!I71</f>
        <v>山梨富士川町立増穂</v>
      </c>
      <c r="L78" s="120">
        <f>'種目別算出'!J71</f>
        <v>102</v>
      </c>
      <c r="M78" s="120" t="str">
        <f>'種目別算出'!K71</f>
        <v>村松　瀬菜</v>
      </c>
      <c r="N78" s="121">
        <f>'種目別算出'!L71</f>
        <v>8.5</v>
      </c>
      <c r="O78" s="119">
        <f>'種目別算出'!V21</f>
        <v>19</v>
      </c>
      <c r="P78" s="120" t="str">
        <f>'種目別算出'!W21</f>
        <v>東京藤村女子</v>
      </c>
      <c r="Q78" s="120">
        <f>'種目別算出'!X21</f>
        <v>52</v>
      </c>
      <c r="R78" s="120" t="str">
        <f>'種目別算出'!Y21</f>
        <v>石曽根　里央</v>
      </c>
      <c r="S78" s="121">
        <f>'種目別算出'!Z21</f>
        <v>13.1</v>
      </c>
      <c r="U78" s="119">
        <f>'種目別算出'!V71</f>
        <v>69</v>
      </c>
      <c r="V78" s="120" t="str">
        <f>'種目別算出'!W71</f>
        <v>茨城水戸市立第二</v>
      </c>
      <c r="W78" s="120">
        <f>'種目別算出'!X71</f>
        <v>42</v>
      </c>
      <c r="X78" s="120" t="str">
        <f>'種目別算出'!Y71</f>
        <v>宮尾　希梨</v>
      </c>
      <c r="Y78" s="121">
        <f>'種目別算出'!Z71</f>
        <v>10.45</v>
      </c>
    </row>
    <row r="79" spans="1:25" ht="21.75" customHeight="1">
      <c r="A79" s="107">
        <v>79</v>
      </c>
      <c r="D79" s="125">
        <f>'種目別算出'!H22</f>
        <v>20</v>
      </c>
      <c r="E79" s="111" t="str">
        <f>'種目別算出'!I22</f>
        <v>東京練馬区立大泉学園</v>
      </c>
      <c r="F79" s="111">
        <f>'種目別算出'!J22</f>
        <v>153</v>
      </c>
      <c r="G79" s="111" t="str">
        <f>'種目別算出'!K22</f>
        <v>平岩　優奈</v>
      </c>
      <c r="H79" s="126">
        <f>'種目別算出'!L22</f>
        <v>12.15</v>
      </c>
      <c r="J79" s="125">
        <f>'種目別算出'!H72</f>
        <v>70</v>
      </c>
      <c r="K79" s="111" t="str">
        <f>'種目別算出'!I72</f>
        <v>千葉銚子市立第四</v>
      </c>
      <c r="L79" s="111">
        <f>'種目別算出'!J72</f>
        <v>76</v>
      </c>
      <c r="M79" s="111" t="str">
        <f>'種目別算出'!K72</f>
        <v>加藤　愛梨</v>
      </c>
      <c r="N79" s="126">
        <f>'種目別算出'!L72</f>
        <v>8.4</v>
      </c>
      <c r="O79" s="125">
        <f>'種目別算出'!V22</f>
        <v>20</v>
      </c>
      <c r="P79" s="111" t="str">
        <f>'種目別算出'!W22</f>
        <v>群馬伊勢崎市立境北</v>
      </c>
      <c r="Q79" s="111">
        <f>'種目別算出'!X22</f>
        <v>112</v>
      </c>
      <c r="R79" s="111" t="str">
        <f>'種目別算出'!Y22</f>
        <v>髙木　清楓</v>
      </c>
      <c r="S79" s="126">
        <f>'種目別算出'!Z22</f>
        <v>13</v>
      </c>
      <c r="U79" s="125">
        <f>'種目別算出'!V72</f>
        <v>70</v>
      </c>
      <c r="V79" s="111" t="str">
        <f>'種目別算出'!W72</f>
        <v>千葉昭和学院</v>
      </c>
      <c r="W79" s="111">
        <f>'種目別算出'!X72</f>
        <v>73</v>
      </c>
      <c r="X79" s="111" t="str">
        <f>'種目別算出'!Y72</f>
        <v>土合　　和</v>
      </c>
      <c r="Y79" s="126">
        <f>'種目別算出'!Z72</f>
        <v>10.25</v>
      </c>
    </row>
    <row r="80" spans="1:25" ht="21.75" customHeight="1">
      <c r="A80" s="107">
        <v>80</v>
      </c>
      <c r="D80" s="113">
        <f>'種目別算出'!H23</f>
        <v>21</v>
      </c>
      <c r="E80" s="114" t="str">
        <f>'種目別算出'!I23</f>
        <v>埼玉聖望学園</v>
      </c>
      <c r="F80" s="114">
        <f>'種目別算出'!J23</f>
        <v>27</v>
      </c>
      <c r="G80" s="114" t="str">
        <f>'種目別算出'!K23</f>
        <v>大附　　遥</v>
      </c>
      <c r="H80" s="115">
        <f>'種目別算出'!L23</f>
        <v>12</v>
      </c>
      <c r="J80" s="113">
        <f>'種目別算出'!H73</f>
        <v>71</v>
      </c>
      <c r="K80" s="114" t="str">
        <f>'種目別算出'!I73</f>
        <v>群馬高崎市立佐野</v>
      </c>
      <c r="L80" s="114">
        <f>'種目別算出'!J73</f>
        <v>17</v>
      </c>
      <c r="M80" s="114" t="str">
        <f>'種目別算出'!K73</f>
        <v>鈴木　真木</v>
      </c>
      <c r="N80" s="115">
        <f>'種目別算出'!L73</f>
        <v>8.3</v>
      </c>
      <c r="O80" s="113">
        <f>'種目別算出'!V23</f>
        <v>20</v>
      </c>
      <c r="P80" s="114" t="str">
        <f>'種目別算出'!W23</f>
        <v>埼玉飯能市立飯能第一</v>
      </c>
      <c r="Q80" s="114">
        <f>'種目別算出'!X23</f>
        <v>122</v>
      </c>
      <c r="R80" s="114" t="str">
        <f>'種目別算出'!Y23</f>
        <v>小林　日和</v>
      </c>
      <c r="S80" s="115">
        <f>'種目別算出'!Z23</f>
        <v>13</v>
      </c>
      <c r="U80" s="113">
        <f>'種目別算出'!V73</f>
        <v>71</v>
      </c>
      <c r="V80" s="114" t="str">
        <f>'種目別算出'!W73</f>
        <v>山梨甲府市立城南</v>
      </c>
      <c r="W80" s="114">
        <f>'種目別算出'!X73</f>
        <v>3</v>
      </c>
      <c r="X80" s="114" t="str">
        <f>'種目別算出'!Y73</f>
        <v>井上　里沙</v>
      </c>
      <c r="Y80" s="115">
        <f>'種目別算出'!Z73</f>
        <v>10.2</v>
      </c>
    </row>
    <row r="81" spans="1:25" ht="21.75" customHeight="1">
      <c r="A81" s="107">
        <v>81</v>
      </c>
      <c r="D81" s="119">
        <f>'種目別算出'!H24</f>
        <v>22</v>
      </c>
      <c r="E81" s="120" t="str">
        <f>'種目別算出'!I24</f>
        <v>千葉佐倉市立臼井南</v>
      </c>
      <c r="F81" s="120">
        <f>'種目別算出'!J24</f>
        <v>174</v>
      </c>
      <c r="G81" s="120" t="str">
        <f>'種目別算出'!K24</f>
        <v>道林　千咲希</v>
      </c>
      <c r="H81" s="121">
        <f>'種目別算出'!L24</f>
        <v>11.95</v>
      </c>
      <c r="J81" s="119">
        <f>'種目別算出'!H74</f>
        <v>72</v>
      </c>
      <c r="K81" s="120" t="str">
        <f>'種目別算出'!I74</f>
        <v>群馬太田市立藪塚本町</v>
      </c>
      <c r="L81" s="120">
        <f>'種目別算出'!J74</f>
        <v>12</v>
      </c>
      <c r="M81" s="120" t="str">
        <f>'種目別算出'!K74</f>
        <v>竹内　今日子</v>
      </c>
      <c r="N81" s="121">
        <f>'種目別算出'!L74</f>
        <v>8.15</v>
      </c>
      <c r="O81" s="119">
        <f>'種目別算出'!V24</f>
        <v>20</v>
      </c>
      <c r="P81" s="120" t="str">
        <f>'種目別算出'!W24</f>
        <v>茨城水戸市立第二</v>
      </c>
      <c r="Q81" s="120">
        <f>'種目別算出'!X24</f>
        <v>41</v>
      </c>
      <c r="R81" s="120" t="str">
        <f>'種目別算出'!Y24</f>
        <v>永里　杏澄</v>
      </c>
      <c r="S81" s="121">
        <f>'種目別算出'!Z24</f>
        <v>13</v>
      </c>
      <c r="U81" s="119">
        <f>'種目別算出'!V74</f>
        <v>72</v>
      </c>
      <c r="V81" s="120" t="str">
        <f>'種目別算出'!W74</f>
        <v>千葉香取市立佐原</v>
      </c>
      <c r="W81" s="120">
        <f>'種目別算出'!X74</f>
        <v>81</v>
      </c>
      <c r="X81" s="120" t="str">
        <f>'種目別算出'!Y74</f>
        <v>岡田　八重</v>
      </c>
      <c r="Y81" s="121">
        <f>'種目別算出'!Z74</f>
        <v>10.15</v>
      </c>
    </row>
    <row r="82" spans="1:25" ht="21.75" customHeight="1">
      <c r="A82" s="107">
        <v>82</v>
      </c>
      <c r="D82" s="119">
        <f>'種目別算出'!H25</f>
        <v>22</v>
      </c>
      <c r="E82" s="120" t="str">
        <f>'種目別算出'!I25</f>
        <v>埼玉戸田市立新曽</v>
      </c>
      <c r="F82" s="120">
        <f>'種目別算出'!J25</f>
        <v>23</v>
      </c>
      <c r="G82" s="120" t="str">
        <f>'種目別算出'!K25</f>
        <v>佐藤　美里</v>
      </c>
      <c r="H82" s="121">
        <f>'種目別算出'!L25</f>
        <v>11.95</v>
      </c>
      <c r="J82" s="119">
        <f>'種目別算出'!H75</f>
        <v>73</v>
      </c>
      <c r="K82" s="120" t="str">
        <f>'種目別算出'!I75</f>
        <v>山梨甲府市立北西</v>
      </c>
      <c r="L82" s="120">
        <f>'種目別算出'!J75</f>
        <v>104</v>
      </c>
      <c r="M82" s="120" t="str">
        <f>'種目別算出'!K75</f>
        <v>西山　莉央</v>
      </c>
      <c r="N82" s="121">
        <f>'種目別算出'!L75</f>
        <v>8.05</v>
      </c>
      <c r="O82" s="119">
        <f>'種目別算出'!V25</f>
        <v>23</v>
      </c>
      <c r="P82" s="120" t="str">
        <f>'種目別算出'!W25</f>
        <v>埼玉さいたま市立常盤</v>
      </c>
      <c r="Q82" s="120">
        <f>'種目別算出'!X25</f>
        <v>123</v>
      </c>
      <c r="R82" s="120" t="str">
        <f>'種目別算出'!Y25</f>
        <v>髙尾　亜佑美</v>
      </c>
      <c r="S82" s="121">
        <f>'種目別算出'!Z25</f>
        <v>12.95</v>
      </c>
      <c r="U82" s="119">
        <f>'種目別算出'!V75</f>
        <v>73</v>
      </c>
      <c r="V82" s="120" t="str">
        <f>'種目別算出'!W75</f>
        <v>山梨山梨市立山梨南</v>
      </c>
      <c r="W82" s="120">
        <f>'種目別算出'!X75</f>
        <v>7</v>
      </c>
      <c r="X82" s="120" t="str">
        <f>'種目別算出'!Y75</f>
        <v>山中　ほのか</v>
      </c>
      <c r="Y82" s="121">
        <f>'種目別算出'!Z75</f>
        <v>10.1</v>
      </c>
    </row>
    <row r="83" spans="1:25" ht="21.75" customHeight="1">
      <c r="A83" s="107">
        <v>83</v>
      </c>
      <c r="D83" s="119">
        <f>'種目別算出'!H26</f>
        <v>24</v>
      </c>
      <c r="E83" s="120" t="str">
        <f>'種目別算出'!I26</f>
        <v>神奈川横浜市立寺尾</v>
      </c>
      <c r="F83" s="120">
        <f>'種目別算出'!J26</f>
        <v>32</v>
      </c>
      <c r="G83" s="120" t="str">
        <f>'種目別算出'!K26</f>
        <v>本郷　有純</v>
      </c>
      <c r="H83" s="121">
        <f>'種目別算出'!L26</f>
        <v>11.75</v>
      </c>
      <c r="J83" s="119">
        <f>'種目別算出'!H76</f>
        <v>74</v>
      </c>
      <c r="K83" s="120" t="str">
        <f>'種目別算出'!I76</f>
        <v>茨城鉾田市立鉾田南</v>
      </c>
      <c r="L83" s="120">
        <f>'種目別算出'!J76</f>
        <v>46</v>
      </c>
      <c r="M83" s="120" t="str">
        <f>'種目別算出'!K76</f>
        <v>山口　瑞希</v>
      </c>
      <c r="N83" s="121">
        <f>'種目別算出'!L76</f>
        <v>7.8</v>
      </c>
      <c r="O83" s="119">
        <f>'種目別算出'!V26</f>
        <v>24</v>
      </c>
      <c r="P83" s="120" t="str">
        <f>'種目別算出'!W26</f>
        <v>千葉佐倉市立西志津</v>
      </c>
      <c r="Q83" s="120">
        <f>'種目別算出'!X26</f>
        <v>172</v>
      </c>
      <c r="R83" s="120" t="str">
        <f>'種目別算出'!Y26</f>
        <v>原島　瑛里</v>
      </c>
      <c r="S83" s="121">
        <f>'種目別算出'!Z26</f>
        <v>12.9</v>
      </c>
      <c r="U83" s="119">
        <f>'種目別算出'!V76</f>
        <v>74</v>
      </c>
      <c r="V83" s="120" t="str">
        <f>'種目別算出'!W76</f>
        <v>群馬高崎市立佐野</v>
      </c>
      <c r="W83" s="120">
        <f>'種目別算出'!X76</f>
        <v>16</v>
      </c>
      <c r="X83" s="120" t="str">
        <f>'種目別算出'!Y76</f>
        <v>鈴木　花野</v>
      </c>
      <c r="Y83" s="121">
        <f>'種目別算出'!Z76</f>
        <v>10.05</v>
      </c>
    </row>
    <row r="84" spans="1:25" ht="21.75" customHeight="1">
      <c r="A84" s="107">
        <v>84</v>
      </c>
      <c r="D84" s="119">
        <f>'種目別算出'!H27</f>
        <v>25</v>
      </c>
      <c r="E84" s="120" t="str">
        <f>'種目別算出'!I27</f>
        <v>埼玉さいたま市立常盤</v>
      </c>
      <c r="F84" s="120">
        <f>'種目別算出'!J27</f>
        <v>123</v>
      </c>
      <c r="G84" s="120" t="str">
        <f>'種目別算出'!K27</f>
        <v>髙尾　亜佑美</v>
      </c>
      <c r="H84" s="121">
        <f>'種目別算出'!L27</f>
        <v>11.7</v>
      </c>
      <c r="J84" s="119">
        <f>'種目別算出'!H77</f>
        <v>75</v>
      </c>
      <c r="K84" s="120" t="str">
        <f>'種目別算出'!I77</f>
        <v>茨城鉾田市立鉾田南</v>
      </c>
      <c r="L84" s="120">
        <f>'種目別算出'!J77</f>
        <v>45</v>
      </c>
      <c r="M84" s="120" t="str">
        <f>'種目別算出'!K77</f>
        <v>雜賀　七海</v>
      </c>
      <c r="N84" s="121">
        <f>'種目別算出'!L77</f>
        <v>7.55</v>
      </c>
      <c r="O84" s="119">
        <f>'種目別算出'!V27</f>
        <v>25</v>
      </c>
      <c r="P84" s="120" t="str">
        <f>'種目別算出'!W27</f>
        <v>東京武蔵野東</v>
      </c>
      <c r="Q84" s="120">
        <f>'種目別算出'!X27</f>
        <v>154</v>
      </c>
      <c r="R84" s="120" t="str">
        <f>'種目別算出'!Y27</f>
        <v>木村　仁美</v>
      </c>
      <c r="S84" s="121">
        <f>'種目別算出'!Z27</f>
        <v>12.8</v>
      </c>
      <c r="U84" s="119">
        <f>'種目別算出'!V77</f>
        <v>75</v>
      </c>
      <c r="V84" s="120" t="str">
        <f>'種目別算出'!W77</f>
        <v>群馬高崎市立佐野</v>
      </c>
      <c r="W84" s="120">
        <f>'種目別算出'!X77</f>
        <v>17</v>
      </c>
      <c r="X84" s="120" t="str">
        <f>'種目別算出'!Y77</f>
        <v>鈴木　真木</v>
      </c>
      <c r="Y84" s="121">
        <f>'種目別算出'!Z77</f>
        <v>9.95</v>
      </c>
    </row>
    <row r="85" spans="1:25" ht="21.75" customHeight="1">
      <c r="A85" s="107">
        <v>85</v>
      </c>
      <c r="D85" s="119">
        <f>'種目別算出'!H28</f>
        <v>26</v>
      </c>
      <c r="E85" s="120" t="str">
        <f>'種目別算出'!I28</f>
        <v>埼玉戸田市立新曽</v>
      </c>
      <c r="F85" s="120">
        <f>'種目別算出'!J28</f>
        <v>21</v>
      </c>
      <c r="G85" s="120" t="str">
        <f>'種目別算出'!K28</f>
        <v>宮内　玲奈</v>
      </c>
      <c r="H85" s="121">
        <f>'種目別算出'!L28</f>
        <v>11.55</v>
      </c>
      <c r="J85" s="119">
        <f>'種目別算出'!H78</f>
        <v>75</v>
      </c>
      <c r="K85" s="120" t="str">
        <f>'種目別算出'!I78</f>
        <v>群馬高崎市立佐野</v>
      </c>
      <c r="L85" s="120">
        <f>'種目別算出'!J78</f>
        <v>16</v>
      </c>
      <c r="M85" s="120" t="str">
        <f>'種目別算出'!K78</f>
        <v>鈴木　花野</v>
      </c>
      <c r="N85" s="121">
        <f>'種目別算出'!L78</f>
        <v>7.55</v>
      </c>
      <c r="O85" s="119">
        <f>'種目別算出'!V28</f>
        <v>25</v>
      </c>
      <c r="P85" s="120" t="str">
        <f>'種目別算出'!W28</f>
        <v>埼玉戸田市立新曽</v>
      </c>
      <c r="Q85" s="120">
        <f>'種目別算出'!X28</f>
        <v>22</v>
      </c>
      <c r="R85" s="120" t="str">
        <f>'種目別算出'!Y28</f>
        <v>村山　由依</v>
      </c>
      <c r="S85" s="121">
        <f>'種目別算出'!Z28</f>
        <v>12.8</v>
      </c>
      <c r="U85" s="119">
        <f>'種目別算出'!V78</f>
        <v>76</v>
      </c>
      <c r="V85" s="120" t="str">
        <f>'種目別算出'!W78</f>
        <v>茨城鉾田市立鉾田南</v>
      </c>
      <c r="W85" s="120">
        <f>'種目別算出'!X78</f>
        <v>46</v>
      </c>
      <c r="X85" s="120" t="str">
        <f>'種目別算出'!Y78</f>
        <v>山口　瑞希</v>
      </c>
      <c r="Y85" s="121">
        <f>'種目別算出'!Z78</f>
        <v>9.9</v>
      </c>
    </row>
    <row r="86" spans="1:25" ht="21.75" customHeight="1">
      <c r="A86" s="107">
        <v>86</v>
      </c>
      <c r="D86" s="119">
        <f>'種目別算出'!H29</f>
        <v>27</v>
      </c>
      <c r="E86" s="120" t="str">
        <f>'種目別算出'!I29</f>
        <v>東京板橋区立高島第二</v>
      </c>
      <c r="F86" s="120">
        <f>'種目別算出'!J29</f>
        <v>56</v>
      </c>
      <c r="G86" s="120" t="str">
        <f>'種目別算出'!K29</f>
        <v>佐藤　桃華</v>
      </c>
      <c r="H86" s="121">
        <f>'種目別算出'!L29</f>
        <v>11.5</v>
      </c>
      <c r="J86" s="119">
        <f>'種目別算出'!H79</f>
        <v>77</v>
      </c>
      <c r="K86" s="120" t="str">
        <f>'種目別算出'!I79</f>
        <v>山梨山梨市立山梨南</v>
      </c>
      <c r="L86" s="120">
        <f>'種目別算出'!J79</f>
        <v>7</v>
      </c>
      <c r="M86" s="120" t="str">
        <f>'種目別算出'!K79</f>
        <v>山中　ほのか</v>
      </c>
      <c r="N86" s="121">
        <f>'種目別算出'!L79</f>
        <v>7.4</v>
      </c>
      <c r="O86" s="119">
        <f>'種目別算出'!V29</f>
        <v>27</v>
      </c>
      <c r="P86" s="120" t="str">
        <f>'種目別算出'!W29</f>
        <v>山梨山梨市立山梨南</v>
      </c>
      <c r="Q86" s="120">
        <f>'種目別算出'!X29</f>
        <v>8</v>
      </c>
      <c r="R86" s="120" t="str">
        <f>'種目別算出'!Y29</f>
        <v>三森　梨央</v>
      </c>
      <c r="S86" s="121">
        <f>'種目別算出'!Z29</f>
        <v>12.7</v>
      </c>
      <c r="U86" s="119">
        <f>'種目別算出'!V79</f>
        <v>77</v>
      </c>
      <c r="V86" s="120" t="str">
        <f>'種目別算出'!W79</f>
        <v>群馬太田市立藪塚本町</v>
      </c>
      <c r="W86" s="120">
        <f>'種目別算出'!X79</f>
        <v>12</v>
      </c>
      <c r="X86" s="120" t="str">
        <f>'種目別算出'!Y79</f>
        <v>竹内　今日子</v>
      </c>
      <c r="Y86" s="121">
        <f>'種目別算出'!Z79</f>
        <v>9.7</v>
      </c>
    </row>
    <row r="87" spans="1:25" ht="21.75" customHeight="1">
      <c r="A87" s="107">
        <v>87</v>
      </c>
      <c r="D87" s="119">
        <f>'種目別算出'!H30</f>
        <v>28</v>
      </c>
      <c r="E87" s="120" t="str">
        <f>'種目別算出'!I30</f>
        <v>群馬藤岡市立西</v>
      </c>
      <c r="F87" s="120">
        <f>'種目別算出'!J30</f>
        <v>114</v>
      </c>
      <c r="G87" s="120" t="str">
        <f>'種目別算出'!K30</f>
        <v>竹村　由実子</v>
      </c>
      <c r="H87" s="121">
        <f>'種目別算出'!L30</f>
        <v>11.35</v>
      </c>
      <c r="J87" s="119">
        <f>'種目別算出'!H80</f>
        <v>78</v>
      </c>
      <c r="K87" s="120" t="str">
        <f>'種目別算出'!I80</f>
        <v>千葉銚子市立第四</v>
      </c>
      <c r="L87" s="120">
        <f>'種目別算出'!J80</f>
        <v>77</v>
      </c>
      <c r="M87" s="120" t="str">
        <f>'種目別算出'!K80</f>
        <v>小林　真由</v>
      </c>
      <c r="N87" s="121">
        <f>'種目別算出'!L80</f>
        <v>6.9</v>
      </c>
      <c r="O87" s="119">
        <f>'種目別算出'!V30</f>
        <v>28</v>
      </c>
      <c r="P87" s="120" t="str">
        <f>'種目別算出'!W30</f>
        <v>茨城水戸市立第二</v>
      </c>
      <c r="Q87" s="120">
        <f>'種目別算出'!X30</f>
        <v>43</v>
      </c>
      <c r="R87" s="120" t="str">
        <f>'種目別算出'!Y30</f>
        <v>松原　　咲</v>
      </c>
      <c r="S87" s="121">
        <f>'種目別算出'!Z30</f>
        <v>12.6</v>
      </c>
      <c r="U87" s="119">
        <f>'種目別算出'!V80</f>
        <v>78</v>
      </c>
      <c r="V87" s="120" t="str">
        <f>'種目別算出'!W80</f>
        <v>栃木矢板市立矢板</v>
      </c>
      <c r="W87" s="120">
        <f>'種目別算出'!X80</f>
        <v>164</v>
      </c>
      <c r="X87" s="120" t="str">
        <f>'種目別算出'!Y80</f>
        <v>永井　ひかる</v>
      </c>
      <c r="Y87" s="121">
        <f>'種目別算出'!Z80</f>
        <v>9.5</v>
      </c>
    </row>
    <row r="88" spans="1:25" ht="21.75" customHeight="1">
      <c r="A88" s="107">
        <v>88</v>
      </c>
      <c r="D88" s="119">
        <f>'種目別算出'!H31</f>
        <v>28</v>
      </c>
      <c r="E88" s="120" t="str">
        <f>'種目別算出'!I31</f>
        <v>神奈川横浜市立松本</v>
      </c>
      <c r="F88" s="120">
        <f>'種目別算出'!J31</f>
        <v>36</v>
      </c>
      <c r="G88" s="120" t="str">
        <f>'種目別算出'!K31</f>
        <v>杉田　しずか</v>
      </c>
      <c r="H88" s="121">
        <f>'種目別算出'!L31</f>
        <v>11.35</v>
      </c>
      <c r="J88" s="119">
        <f>'種目別算出'!H81</f>
        <v>79</v>
      </c>
      <c r="K88" s="120" t="str">
        <f>'種目別算出'!I81</f>
        <v>茨城鉾田市立鉾田南</v>
      </c>
      <c r="L88" s="120">
        <f>'種目別算出'!J81</f>
        <v>47</v>
      </c>
      <c r="M88" s="120" t="str">
        <f>'種目別算出'!K81</f>
        <v>宮本　美咲</v>
      </c>
      <c r="N88" s="121">
        <f>'種目別算出'!L81</f>
        <v>6.85</v>
      </c>
      <c r="O88" s="119">
        <f>'種目別算出'!V31</f>
        <v>28</v>
      </c>
      <c r="P88" s="120" t="str">
        <f>'種目別算出'!W31</f>
        <v>埼玉戸田市立新曽</v>
      </c>
      <c r="Q88" s="120">
        <f>'種目別算出'!X31</f>
        <v>23</v>
      </c>
      <c r="R88" s="120" t="str">
        <f>'種目別算出'!Y31</f>
        <v>佐藤　美里</v>
      </c>
      <c r="S88" s="121">
        <f>'種目別算出'!Z31</f>
        <v>12.6</v>
      </c>
      <c r="U88" s="119">
        <f>'種目別算出'!V81</f>
        <v>78</v>
      </c>
      <c r="V88" s="120" t="str">
        <f>'種目別算出'!W81</f>
        <v>茨城鉾田市立鉾田南</v>
      </c>
      <c r="W88" s="120">
        <f>'種目別算出'!X81</f>
        <v>47</v>
      </c>
      <c r="X88" s="120" t="str">
        <f>'種目別算出'!Y81</f>
        <v>宮本　美咲</v>
      </c>
      <c r="Y88" s="121">
        <f>'種目別算出'!Z81</f>
        <v>9.5</v>
      </c>
    </row>
    <row r="89" spans="1:25" ht="21.75" customHeight="1">
      <c r="A89" s="107">
        <v>89</v>
      </c>
      <c r="D89" s="122">
        <f>'種目別算出'!H32</f>
        <v>30</v>
      </c>
      <c r="E89" s="123" t="str">
        <f>'種目別算出'!I32</f>
        <v>茨城つくば市立竹園東</v>
      </c>
      <c r="F89" s="123">
        <f>'種目別算出'!J32</f>
        <v>143</v>
      </c>
      <c r="G89" s="123" t="str">
        <f>'種目別算出'!K32</f>
        <v>小室　　響</v>
      </c>
      <c r="H89" s="124">
        <f>'種目別算出'!L32</f>
        <v>11.25</v>
      </c>
      <c r="J89" s="122">
        <f>'種目別算出'!H82</f>
        <v>80</v>
      </c>
      <c r="K89" s="123" t="str">
        <f>'種目別算出'!I82</f>
        <v>栃木矢板市立矢板</v>
      </c>
      <c r="L89" s="123">
        <f>'種目別算出'!J82</f>
        <v>164</v>
      </c>
      <c r="M89" s="123" t="str">
        <f>'種目別算出'!K82</f>
        <v>永井　ひかる</v>
      </c>
      <c r="N89" s="124">
        <f>'種目別算出'!L82</f>
        <v>6.7</v>
      </c>
      <c r="O89" s="122">
        <f>'種目別算出'!V32</f>
        <v>30</v>
      </c>
      <c r="P89" s="123" t="str">
        <f>'種目別算出'!W32</f>
        <v>埼玉埼玉栄</v>
      </c>
      <c r="Q89" s="123">
        <f>'種目別算出'!X32</f>
        <v>124</v>
      </c>
      <c r="R89" s="123" t="str">
        <f>'種目別算出'!Y32</f>
        <v>長井　彩佳</v>
      </c>
      <c r="S89" s="124">
        <f>'種目別算出'!Z32</f>
        <v>12.55</v>
      </c>
      <c r="U89" s="122">
        <f>'種目別算出'!V82</f>
        <v>80</v>
      </c>
      <c r="V89" s="123" t="str">
        <f>'種目別算出'!W82</f>
        <v>山梨山梨市立山梨南</v>
      </c>
      <c r="W89" s="123">
        <f>'種目別算出'!X82</f>
        <v>5</v>
      </c>
      <c r="X89" s="123" t="str">
        <f>'種目別算出'!Y82</f>
        <v>深澤　麻友子</v>
      </c>
      <c r="Y89" s="124">
        <f>'種目別算出'!Z82</f>
        <v>9.25</v>
      </c>
    </row>
    <row r="90" spans="1:25" ht="21.75" customHeight="1">
      <c r="A90" s="107">
        <v>90</v>
      </c>
      <c r="D90" s="117">
        <f>'種目別算出'!H33</f>
        <v>31</v>
      </c>
      <c r="E90" s="108" t="str">
        <f>'種目別算出'!I33</f>
        <v>埼玉聖望学園</v>
      </c>
      <c r="F90" s="108">
        <f>'種目別算出'!J33</f>
        <v>25</v>
      </c>
      <c r="G90" s="108" t="str">
        <f>'種目別算出'!K33</f>
        <v>岡田　志織</v>
      </c>
      <c r="H90" s="118">
        <f>'種目別算出'!L33</f>
        <v>11.05</v>
      </c>
      <c r="J90" s="117">
        <f>'種目別算出'!H83</f>
        <v>80</v>
      </c>
      <c r="K90" s="108" t="str">
        <f>'種目別算出'!I83</f>
        <v>栃木那須塩原市立厚崎</v>
      </c>
      <c r="L90" s="108">
        <f>'種目別算出'!J83</f>
        <v>163</v>
      </c>
      <c r="M90" s="108" t="str">
        <f>'種目別算出'!K83</f>
        <v>松本　彩女</v>
      </c>
      <c r="N90" s="118">
        <f>'種目別算出'!L83</f>
        <v>6.7</v>
      </c>
      <c r="O90" s="117">
        <f>'種目別算出'!V33</f>
        <v>31</v>
      </c>
      <c r="P90" s="108" t="str">
        <f>'種目別算出'!W33</f>
        <v>神奈川聖ヨゼフ学園</v>
      </c>
      <c r="Q90" s="108">
        <f>'種目別算出'!X33</f>
        <v>134</v>
      </c>
      <c r="R90" s="108" t="str">
        <f>'種目別算出'!Y33</f>
        <v>猪爪　あや</v>
      </c>
      <c r="S90" s="118">
        <f>'種目別算出'!Z33</f>
        <v>12.5</v>
      </c>
      <c r="U90" s="117">
        <f>'種目別算出'!V83</f>
        <v>81</v>
      </c>
      <c r="V90" s="108" t="str">
        <f>'種目別算出'!W83</f>
        <v>群馬太田市立藪塚本町</v>
      </c>
      <c r="W90" s="108">
        <f>'種目別算出'!X83</f>
        <v>11</v>
      </c>
      <c r="X90" s="108" t="str">
        <f>'種目別算出'!Y83</f>
        <v>清水　日香理</v>
      </c>
      <c r="Y90" s="118">
        <f>'種目別算出'!Z83</f>
        <v>8.8</v>
      </c>
    </row>
    <row r="91" spans="1:25" ht="21.75" customHeight="1">
      <c r="A91" s="107">
        <v>91</v>
      </c>
      <c r="D91" s="119">
        <f>'種目別算出'!H34</f>
        <v>31</v>
      </c>
      <c r="E91" s="120" t="str">
        <f>'種目別算出'!I34</f>
        <v>群馬甘楽町立第一</v>
      </c>
      <c r="F91" s="120">
        <f>'種目別算出'!J34</f>
        <v>111</v>
      </c>
      <c r="G91" s="120" t="str">
        <f>'種目別算出'!K34</f>
        <v>土谷　瑞穂</v>
      </c>
      <c r="H91" s="121">
        <f>'種目別算出'!L34</f>
        <v>11.05</v>
      </c>
      <c r="J91" s="119">
        <f>'種目別算出'!H84</f>
        <v>82</v>
      </c>
      <c r="K91" s="120" t="str">
        <f>'種目別算出'!I84</f>
        <v>栃木日光市立今市</v>
      </c>
      <c r="L91" s="120">
        <f>'種目別算出'!J84</f>
        <v>65</v>
      </c>
      <c r="M91" s="120" t="str">
        <f>'種目別算出'!K84</f>
        <v>岡部　麻衣子</v>
      </c>
      <c r="N91" s="121">
        <f>'種目別算出'!L84</f>
        <v>6.55</v>
      </c>
      <c r="O91" s="119">
        <f>'種目別算出'!V34</f>
        <v>32</v>
      </c>
      <c r="P91" s="120" t="str">
        <f>'種目別算出'!W34</f>
        <v>茨城つくば市立竹園東</v>
      </c>
      <c r="Q91" s="120">
        <f>'種目別算出'!X34</f>
        <v>143</v>
      </c>
      <c r="R91" s="120" t="str">
        <f>'種目別算出'!Y34</f>
        <v>小室　　響</v>
      </c>
      <c r="S91" s="121">
        <f>'種目別算出'!Z34</f>
        <v>12.45</v>
      </c>
      <c r="U91" s="119">
        <f>'種目別算出'!V84</f>
        <v>82</v>
      </c>
      <c r="V91" s="120" t="str">
        <f>'種目別算出'!W84</f>
        <v>栃木那須塩原市立厚崎</v>
      </c>
      <c r="W91" s="120">
        <f>'種目別算出'!X84</f>
        <v>163</v>
      </c>
      <c r="X91" s="120" t="str">
        <f>'種目別算出'!Y84</f>
        <v>松本　彩女</v>
      </c>
      <c r="Y91" s="121">
        <f>'種目別算出'!Z84</f>
        <v>8.55</v>
      </c>
    </row>
    <row r="92" spans="1:25" ht="21.75" customHeight="1">
      <c r="A92" s="107">
        <v>92</v>
      </c>
      <c r="D92" s="119">
        <f>'種目別算出'!H35</f>
        <v>33</v>
      </c>
      <c r="E92" s="120" t="str">
        <f>'種目別算出'!I35</f>
        <v>神奈川横浜市立寺尾</v>
      </c>
      <c r="F92" s="120">
        <f>'種目別算出'!J35</f>
        <v>31</v>
      </c>
      <c r="G92" s="120" t="str">
        <f>'種目別算出'!K35</f>
        <v>池田　菜月</v>
      </c>
      <c r="H92" s="121">
        <f>'種目別算出'!L35</f>
        <v>11</v>
      </c>
      <c r="J92" s="119">
        <f>'種目別算出'!H85</f>
        <v>83</v>
      </c>
      <c r="K92" s="120" t="str">
        <f>'種目別算出'!I85</f>
        <v>栃木日光市立大沢</v>
      </c>
      <c r="L92" s="120">
        <f>'種目別算出'!J85</f>
        <v>162</v>
      </c>
      <c r="M92" s="120" t="str">
        <f>'種目別算出'!K85</f>
        <v>柳田　留菜</v>
      </c>
      <c r="N92" s="121">
        <f>'種目別算出'!L85</f>
        <v>6.5</v>
      </c>
      <c r="O92" s="119">
        <f>'種目別算出'!V35</f>
        <v>32</v>
      </c>
      <c r="P92" s="120" t="str">
        <f>'種目別算出'!W35</f>
        <v>神奈川横浜市立寺尾</v>
      </c>
      <c r="Q92" s="120">
        <f>'種目別算出'!X35</f>
        <v>32</v>
      </c>
      <c r="R92" s="120" t="str">
        <f>'種目別算出'!Y35</f>
        <v>本郷　有純</v>
      </c>
      <c r="S92" s="121">
        <f>'種目別算出'!Z35</f>
        <v>12.45</v>
      </c>
      <c r="U92" s="119">
        <f>'種目別算出'!V85</f>
        <v>83</v>
      </c>
      <c r="V92" s="120" t="str">
        <f>'種目別算出'!W85</f>
        <v>栃木日光市立大沢</v>
      </c>
      <c r="W92" s="120">
        <f>'種目別算出'!X85</f>
        <v>162</v>
      </c>
      <c r="X92" s="120" t="str">
        <f>'種目別算出'!Y85</f>
        <v>柳田　留菜</v>
      </c>
      <c r="Y92" s="121">
        <f>'種目別算出'!Z85</f>
        <v>8.3</v>
      </c>
    </row>
    <row r="93" spans="1:25" ht="21.75" customHeight="1">
      <c r="A93" s="107">
        <v>93</v>
      </c>
      <c r="D93" s="119">
        <f>'種目別算出'!H36</f>
        <v>34</v>
      </c>
      <c r="E93" s="120" t="str">
        <f>'種目別算出'!I36</f>
        <v>東京藤村女子</v>
      </c>
      <c r="F93" s="120">
        <f>'種目別算出'!J36</f>
        <v>51</v>
      </c>
      <c r="G93" s="120" t="str">
        <f>'種目別算出'!K36</f>
        <v>水永　菜月</v>
      </c>
      <c r="H93" s="121">
        <f>'種目別算出'!L36</f>
        <v>10.95</v>
      </c>
      <c r="J93" s="119">
        <f>'種目別算出'!H86</f>
        <v>84</v>
      </c>
      <c r="K93" s="120" t="str">
        <f>'種目別算出'!I86</f>
        <v>群馬太田市立藪塚本町</v>
      </c>
      <c r="L93" s="120">
        <f>'種目別算出'!J86</f>
        <v>11</v>
      </c>
      <c r="M93" s="120" t="str">
        <f>'種目別算出'!K86</f>
        <v>清水　日香理</v>
      </c>
      <c r="N93" s="121">
        <f>'種目別算出'!L86</f>
        <v>6.4</v>
      </c>
      <c r="O93" s="119">
        <f>'種目別算出'!V36</f>
        <v>34</v>
      </c>
      <c r="P93" s="120" t="str">
        <f>'種目別算出'!W36</f>
        <v>群馬甘楽町立第一</v>
      </c>
      <c r="Q93" s="120">
        <f>'種目別算出'!X36</f>
        <v>111</v>
      </c>
      <c r="R93" s="120" t="str">
        <f>'種目別算出'!Y36</f>
        <v>土谷　瑞穂</v>
      </c>
      <c r="S93" s="121">
        <f>'種目別算出'!Z36</f>
        <v>12.4</v>
      </c>
      <c r="U93" s="119">
        <f>'種目別算出'!V86</f>
        <v>84</v>
      </c>
      <c r="V93" s="120" t="str">
        <f>'種目別算出'!W86</f>
        <v>栃木日光市立今市</v>
      </c>
      <c r="W93" s="120">
        <f>'種目別算出'!X86</f>
        <v>65</v>
      </c>
      <c r="X93" s="120" t="str">
        <f>'種目別算出'!Y86</f>
        <v>岡部　麻衣子</v>
      </c>
      <c r="Y93" s="121">
        <f>'種目別算出'!Z86</f>
        <v>7.9</v>
      </c>
    </row>
    <row r="94" spans="1:25" ht="21.75" customHeight="1">
      <c r="A94" s="107">
        <v>94</v>
      </c>
      <c r="D94" s="119">
        <f>'種目別算出'!H37</f>
        <v>35</v>
      </c>
      <c r="E94" s="120" t="str">
        <f>'種目別算出'!I37</f>
        <v>埼玉戸田市立新曽</v>
      </c>
      <c r="F94" s="120">
        <f>'種目別算出'!J37</f>
        <v>24</v>
      </c>
      <c r="G94" s="120" t="str">
        <f>'種目別算出'!K37</f>
        <v>近藤　真優</v>
      </c>
      <c r="H94" s="121">
        <f>'種目別算出'!L37</f>
        <v>10.85</v>
      </c>
      <c r="J94" s="119">
        <f>'種目別算出'!H87</f>
        <v>85</v>
      </c>
      <c r="K94" s="120" t="str">
        <f>'種目別算出'!I87</f>
        <v>茨城鉾田市立鉾田南</v>
      </c>
      <c r="L94" s="120">
        <f>'種目別算出'!J87</f>
        <v>48</v>
      </c>
      <c r="M94" s="120" t="str">
        <f>'種目別算出'!K87</f>
        <v>井川　有紗</v>
      </c>
      <c r="N94" s="121">
        <f>'種目別算出'!L87</f>
        <v>6.25</v>
      </c>
      <c r="O94" s="119">
        <f>'種目別算出'!V37</f>
        <v>35</v>
      </c>
      <c r="P94" s="120" t="str">
        <f>'種目別算出'!W37</f>
        <v>東京板橋区立高島第二</v>
      </c>
      <c r="Q94" s="120">
        <f>'種目別算出'!X37</f>
        <v>58</v>
      </c>
      <c r="R94" s="120" t="str">
        <f>'種目別算出'!Y37</f>
        <v>夏加　空</v>
      </c>
      <c r="S94" s="121">
        <f>'種目別算出'!Z37</f>
        <v>12.25</v>
      </c>
      <c r="U94" s="119">
        <f>'種目別算出'!V87</f>
        <v>85</v>
      </c>
      <c r="V94" s="120" t="str">
        <f>'種目別算出'!W87</f>
        <v>千葉銚子市立第四</v>
      </c>
      <c r="W94" s="120">
        <f>'種目別算出'!X87</f>
        <v>77</v>
      </c>
      <c r="X94" s="120" t="str">
        <f>'種目別算出'!Y87</f>
        <v>小林　真由</v>
      </c>
      <c r="Y94" s="121">
        <f>'種目別算出'!Z87</f>
        <v>7.6</v>
      </c>
    </row>
    <row r="95" spans="1:25" ht="21.75" customHeight="1">
      <c r="A95" s="107">
        <v>95</v>
      </c>
      <c r="D95" s="119">
        <f>'種目別算出'!H38</f>
        <v>36</v>
      </c>
      <c r="E95" s="120" t="str">
        <f>'種目別算出'!I38</f>
        <v>東京板橋区立高島第二</v>
      </c>
      <c r="F95" s="120">
        <f>'種目別算出'!J38</f>
        <v>58</v>
      </c>
      <c r="G95" s="120" t="str">
        <f>'種目別算出'!K38</f>
        <v>夏加　空</v>
      </c>
      <c r="H95" s="121">
        <f>'種目別算出'!L38</f>
        <v>10.75</v>
      </c>
      <c r="J95" s="119">
        <f>'種目別算出'!H88</f>
        <v>85</v>
      </c>
      <c r="K95" s="120" t="str">
        <f>'種目別算出'!I88</f>
        <v>群馬太田市立藪塚本町</v>
      </c>
      <c r="L95" s="120">
        <f>'種目別算出'!J88</f>
        <v>14</v>
      </c>
      <c r="M95" s="120" t="str">
        <f>'種目別算出'!K88</f>
        <v>山口　愛友</v>
      </c>
      <c r="N95" s="121">
        <f>'種目別算出'!L88</f>
        <v>6.25</v>
      </c>
      <c r="O95" s="119">
        <f>'種目別算出'!V38</f>
        <v>35</v>
      </c>
      <c r="P95" s="120" t="str">
        <f>'種目別算出'!W38</f>
        <v>埼玉聖望学園</v>
      </c>
      <c r="Q95" s="120">
        <f>'種目別算出'!X38</f>
        <v>26</v>
      </c>
      <c r="R95" s="120" t="str">
        <f>'種目別算出'!Y38</f>
        <v>大場　杏実</v>
      </c>
      <c r="S95" s="121">
        <f>'種目別算出'!Z38</f>
        <v>12.25</v>
      </c>
      <c r="U95" s="119">
        <f>'種目別算出'!V88</f>
        <v>86</v>
      </c>
      <c r="V95" s="120" t="str">
        <f>'種目別算出'!W88</f>
        <v>群馬太田市立藪塚本町</v>
      </c>
      <c r="W95" s="120">
        <f>'種目別算出'!X88</f>
        <v>14</v>
      </c>
      <c r="X95" s="120" t="str">
        <f>'種目別算出'!Y88</f>
        <v>山口　愛友</v>
      </c>
      <c r="Y95" s="121">
        <f>'種目別算出'!Z88</f>
        <v>7.4</v>
      </c>
    </row>
    <row r="96" spans="1:25" ht="21.75" customHeight="1">
      <c r="A96" s="107">
        <v>96</v>
      </c>
      <c r="D96" s="119">
        <f>'種目別算出'!H39</f>
        <v>37</v>
      </c>
      <c r="E96" s="120" t="str">
        <f>'種目別算出'!I39</f>
        <v>山梨山梨市立山梨南</v>
      </c>
      <c r="F96" s="120">
        <f>'種目別算出'!J39</f>
        <v>6</v>
      </c>
      <c r="G96" s="120" t="str">
        <f>'種目別算出'!K39</f>
        <v>多田　聖郁佳</v>
      </c>
      <c r="H96" s="121">
        <f>'種目別算出'!L39</f>
        <v>10.7</v>
      </c>
      <c r="J96" s="119">
        <f>'種目別算出'!H89</f>
        <v>87</v>
      </c>
      <c r="K96" s="120" t="str">
        <f>'種目別算出'!I89</f>
        <v>千葉香取市立佐原</v>
      </c>
      <c r="L96" s="120">
        <f>'種目別算出'!J89</f>
        <v>81</v>
      </c>
      <c r="M96" s="120" t="str">
        <f>'種目別算出'!K89</f>
        <v>岡田　八重</v>
      </c>
      <c r="N96" s="121">
        <f>'種目別算出'!L89</f>
        <v>6.05</v>
      </c>
      <c r="O96" s="119">
        <f>'種目別算出'!V39</f>
        <v>37</v>
      </c>
      <c r="P96" s="120" t="str">
        <f>'種目別算出'!W39</f>
        <v>山梨甲府市立北東</v>
      </c>
      <c r="Q96" s="120">
        <f>'種目別算出'!X39</f>
        <v>101</v>
      </c>
      <c r="R96" s="120" t="str">
        <f>'種目別算出'!Y39</f>
        <v>中島　　梓</v>
      </c>
      <c r="S96" s="121">
        <f>'種目別算出'!Z39</f>
        <v>12.2</v>
      </c>
      <c r="U96" s="119">
        <f>'種目別算出'!V89</f>
        <v>87</v>
      </c>
      <c r="V96" s="120" t="str">
        <f>'種目別算出'!W89</f>
        <v>茨城鉾田市立鉾田南</v>
      </c>
      <c r="W96" s="120">
        <f>'種目別算出'!X89</f>
        <v>45</v>
      </c>
      <c r="X96" s="120" t="str">
        <f>'種目別算出'!Y89</f>
        <v>雜賀　七海</v>
      </c>
      <c r="Y96" s="121">
        <f>'種目別算出'!Z89</f>
        <v>7.25</v>
      </c>
    </row>
    <row r="97" spans="1:25" ht="21.75" customHeight="1">
      <c r="A97" s="107">
        <v>97</v>
      </c>
      <c r="D97" s="119">
        <f>'種目別算出'!H40</f>
        <v>37</v>
      </c>
      <c r="E97" s="120" t="str">
        <f>'種目別算出'!I40</f>
        <v>山梨中央市立田富</v>
      </c>
      <c r="F97" s="120">
        <f>'種目別算出'!J40</f>
        <v>103</v>
      </c>
      <c r="G97" s="120" t="str">
        <f>'種目別算出'!K40</f>
        <v>藤本　みのり</v>
      </c>
      <c r="H97" s="121">
        <f>'種目別算出'!L40</f>
        <v>10.7</v>
      </c>
      <c r="J97" s="119">
        <f>'種目別算出'!H90</f>
        <v>88</v>
      </c>
      <c r="K97" s="120" t="str">
        <f>'種目別算出'!I90</f>
        <v>栃木佐野市立北</v>
      </c>
      <c r="L97" s="120">
        <f>'種目別算出'!J90</f>
        <v>61</v>
      </c>
      <c r="M97" s="120" t="str">
        <f>'種目別算出'!K90</f>
        <v>小林　春香</v>
      </c>
      <c r="N97" s="121">
        <f>'種目別算出'!L90</f>
        <v>5.95</v>
      </c>
      <c r="O97" s="119">
        <f>'種目別算出'!V40</f>
        <v>38</v>
      </c>
      <c r="P97" s="120" t="str">
        <f>'種目別算出'!W40</f>
        <v>茨城潮来市立潮来第一</v>
      </c>
      <c r="Q97" s="120">
        <f>'種目別算出'!X40</f>
        <v>144</v>
      </c>
      <c r="R97" s="120" t="str">
        <f>'種目別算出'!Y40</f>
        <v>越川　むつみ</v>
      </c>
      <c r="S97" s="121">
        <f>'種目別算出'!Z40</f>
        <v>12.15</v>
      </c>
      <c r="U97" s="119">
        <f>'種目別算出'!V90</f>
        <v>88</v>
      </c>
      <c r="V97" s="120" t="str">
        <f>'種目別算出'!W90</f>
        <v>茨城鉾田市立鉾田南</v>
      </c>
      <c r="W97" s="120">
        <f>'種目別算出'!X90</f>
        <v>48</v>
      </c>
      <c r="X97" s="120" t="str">
        <f>'種目別算出'!Y90</f>
        <v>井川　有紗</v>
      </c>
      <c r="Y97" s="121">
        <f>'種目別算出'!Z90</f>
        <v>6.95</v>
      </c>
    </row>
    <row r="98" spans="1:25" ht="21.75" customHeight="1">
      <c r="A98" s="107">
        <v>98</v>
      </c>
      <c r="D98" s="119">
        <f>'種目別算出'!H41</f>
        <v>39</v>
      </c>
      <c r="E98" s="120" t="str">
        <f>'種目別算出'!I41</f>
        <v>茨城潮来市立潮来第一</v>
      </c>
      <c r="F98" s="120">
        <f>'種目別算出'!J41</f>
        <v>144</v>
      </c>
      <c r="G98" s="120" t="str">
        <f>'種目別算出'!K41</f>
        <v>越川　むつみ</v>
      </c>
      <c r="H98" s="121">
        <f>'種目別算出'!L41</f>
        <v>10.6</v>
      </c>
      <c r="J98" s="119">
        <f>'種目別算出'!H91</f>
        <v>89</v>
      </c>
      <c r="K98" s="120" t="str">
        <f>'種目別算出'!I91</f>
        <v>栃木佐野市立北</v>
      </c>
      <c r="L98" s="120">
        <f>'種目別算出'!J91</f>
        <v>64</v>
      </c>
      <c r="M98" s="120" t="str">
        <f>'種目別算出'!K91</f>
        <v>松澤　優里</v>
      </c>
      <c r="N98" s="121">
        <f>'種目別算出'!L91</f>
        <v>5.9</v>
      </c>
      <c r="O98" s="119">
        <f>'種目別算出'!V41</f>
        <v>39</v>
      </c>
      <c r="P98" s="120" t="str">
        <f>'種目別算出'!W41</f>
        <v>神奈川横浜市立寺尾</v>
      </c>
      <c r="Q98" s="120">
        <f>'種目別算出'!X41</f>
        <v>33</v>
      </c>
      <c r="R98" s="120" t="str">
        <f>'種目別算出'!Y41</f>
        <v>石渡　未来</v>
      </c>
      <c r="S98" s="121">
        <f>'種目別算出'!Z41</f>
        <v>12.05</v>
      </c>
      <c r="U98" s="119">
        <f>'種目別算出'!V91</f>
        <v>89</v>
      </c>
      <c r="V98" s="120" t="str">
        <f>'種目別算出'!W91</f>
        <v>栃木佐野市立北</v>
      </c>
      <c r="W98" s="120">
        <f>'種目別算出'!X91</f>
        <v>63</v>
      </c>
      <c r="X98" s="120" t="str">
        <f>'種目別算出'!Y91</f>
        <v>針谷　泉希</v>
      </c>
      <c r="Y98" s="121">
        <f>'種目別算出'!Z91</f>
        <v>6.75</v>
      </c>
    </row>
    <row r="99" spans="1:25" ht="21.75" customHeight="1">
      <c r="A99" s="107">
        <v>99</v>
      </c>
      <c r="D99" s="125">
        <f>'種目別算出'!H42</f>
        <v>39</v>
      </c>
      <c r="E99" s="111" t="str">
        <f>'種目別算出'!I42</f>
        <v>埼玉飯能市立飯能第一</v>
      </c>
      <c r="F99" s="111">
        <f>'種目別算出'!J42</f>
        <v>122</v>
      </c>
      <c r="G99" s="111" t="str">
        <f>'種目別算出'!K42</f>
        <v>小林　日和</v>
      </c>
      <c r="H99" s="126">
        <f>'種目別算出'!L42</f>
        <v>10.6</v>
      </c>
      <c r="J99" s="125">
        <f>'種目別算出'!H92</f>
        <v>90</v>
      </c>
      <c r="K99" s="111" t="str">
        <f>'種目別算出'!I92</f>
        <v>栃木佐野市立北</v>
      </c>
      <c r="L99" s="111">
        <f>'種目別算出'!J92</f>
        <v>63</v>
      </c>
      <c r="M99" s="111" t="str">
        <f>'種目別算出'!K92</f>
        <v>針谷　泉希</v>
      </c>
      <c r="N99" s="126">
        <f>'種目別算出'!L92</f>
        <v>5.7</v>
      </c>
      <c r="O99" s="125">
        <f>'種目別算出'!V42</f>
        <v>40</v>
      </c>
      <c r="P99" s="111" t="str">
        <f>'種目別算出'!W42</f>
        <v>山梨甲府市立北西</v>
      </c>
      <c r="Q99" s="111">
        <f>'種目別算出'!X42</f>
        <v>104</v>
      </c>
      <c r="R99" s="111" t="str">
        <f>'種目別算出'!Y42</f>
        <v>西山　莉央</v>
      </c>
      <c r="S99" s="126">
        <f>'種目別算出'!Z42</f>
        <v>12</v>
      </c>
      <c r="U99" s="125">
        <f>'種目別算出'!V92</f>
        <v>90</v>
      </c>
      <c r="V99" s="111" t="str">
        <f>'種目別算出'!W92</f>
        <v>栃木佐野市立北</v>
      </c>
      <c r="W99" s="111">
        <f>'種目別算出'!X92</f>
        <v>61</v>
      </c>
      <c r="X99" s="111" t="str">
        <f>'種目別算出'!Y92</f>
        <v>小林　春香</v>
      </c>
      <c r="Y99" s="126">
        <f>'種目別算出'!Z92</f>
        <v>6.55</v>
      </c>
    </row>
    <row r="100" spans="1:25" ht="21.75" customHeight="1">
      <c r="A100" s="107">
        <v>100</v>
      </c>
      <c r="D100" s="117">
        <f>'種目別算出'!H43</f>
        <v>39</v>
      </c>
      <c r="E100" s="108" t="str">
        <f>'種目別算出'!I43</f>
        <v>山梨甲府市立城南</v>
      </c>
      <c r="F100" s="108">
        <f>'種目別算出'!J43</f>
        <v>2</v>
      </c>
      <c r="G100" s="108" t="str">
        <f>'種目別算出'!K43</f>
        <v>新川　百音</v>
      </c>
      <c r="H100" s="118">
        <f>'種目別算出'!L43</f>
        <v>10.6</v>
      </c>
      <c r="J100" s="117">
        <f>'種目別算出'!H93</f>
        <v>91</v>
      </c>
      <c r="K100" s="108" t="str">
        <f>'種目別算出'!I93</f>
        <v>千葉香取市立佐原</v>
      </c>
      <c r="L100" s="108">
        <f>'種目別算出'!J93</f>
        <v>82</v>
      </c>
      <c r="M100" s="108" t="str">
        <f>'種目別算出'!K93</f>
        <v>齋藤　優果</v>
      </c>
      <c r="N100" s="118">
        <f>'種目別算出'!L93</f>
        <v>5.2</v>
      </c>
      <c r="O100" s="117">
        <f>'種目別算出'!V43</f>
        <v>41</v>
      </c>
      <c r="P100" s="108" t="str">
        <f>'種目別算出'!W43</f>
        <v>千葉昭和学院</v>
      </c>
      <c r="Q100" s="108">
        <f>'種目別算出'!X43</f>
        <v>74</v>
      </c>
      <c r="R100" s="108" t="str">
        <f>'種目別算出'!Y43</f>
        <v>岩崎　瑠奈</v>
      </c>
      <c r="S100" s="118">
        <f>'種目別算出'!Z43</f>
        <v>11.95</v>
      </c>
      <c r="U100" s="117">
        <f>'種目別算出'!V93</f>
        <v>91</v>
      </c>
      <c r="V100" s="108" t="str">
        <f>'種目別算出'!W93</f>
        <v>栃木佐野市立北</v>
      </c>
      <c r="W100" s="108">
        <f>'種目別算出'!X93</f>
        <v>64</v>
      </c>
      <c r="X100" s="108" t="str">
        <f>'種目別算出'!Y93</f>
        <v>松澤　優里</v>
      </c>
      <c r="Y100" s="118">
        <f>'種目別算出'!Z93</f>
        <v>6.45</v>
      </c>
    </row>
    <row r="101" spans="1:25" ht="21.75" customHeight="1">
      <c r="A101" s="107">
        <v>101</v>
      </c>
      <c r="D101" s="119">
        <f>'種目別算出'!H44</f>
        <v>42</v>
      </c>
      <c r="E101" s="120" t="str">
        <f>'種目別算出'!I44</f>
        <v>山梨甲府市立城南</v>
      </c>
      <c r="F101" s="120">
        <f>'種目別算出'!J44</f>
        <v>3</v>
      </c>
      <c r="G101" s="120" t="str">
        <f>'種目別算出'!K44</f>
        <v>井上　里沙</v>
      </c>
      <c r="H101" s="121">
        <f>'種目別算出'!L44</f>
        <v>10.55</v>
      </c>
      <c r="J101" s="119">
        <f>'種目別算出'!H94</f>
        <v>92</v>
      </c>
      <c r="K101" s="120" t="str">
        <f>'種目別算出'!I94</f>
        <v>千葉香取市立佐原</v>
      </c>
      <c r="L101" s="120">
        <f>'種目別算出'!J94</f>
        <v>83</v>
      </c>
      <c r="M101" s="120" t="str">
        <f>'種目別算出'!K94</f>
        <v>齋藤　　綾</v>
      </c>
      <c r="N101" s="121">
        <f>'種目別算出'!L94</f>
        <v>3.45</v>
      </c>
      <c r="O101" s="119">
        <f>'種目別算出'!V44</f>
        <v>42</v>
      </c>
      <c r="P101" s="120" t="str">
        <f>'種目別算出'!W44</f>
        <v>山梨山梨市立山梨南</v>
      </c>
      <c r="Q101" s="120">
        <f>'種目別算出'!X44</f>
        <v>6</v>
      </c>
      <c r="R101" s="120" t="str">
        <f>'種目別算出'!Y44</f>
        <v>多田　聖郁佳</v>
      </c>
      <c r="S101" s="121">
        <f>'種目別算出'!Z44</f>
        <v>11.9</v>
      </c>
      <c r="U101" s="119">
        <f>'種目別算出'!V94</f>
        <v>92</v>
      </c>
      <c r="V101" s="120" t="str">
        <f>'種目別算出'!W94</f>
        <v>千葉香取市立佐原</v>
      </c>
      <c r="W101" s="120">
        <f>'種目別算出'!X94</f>
        <v>83</v>
      </c>
      <c r="X101" s="120" t="str">
        <f>'種目別算出'!Y94</f>
        <v>齋藤　　綾</v>
      </c>
      <c r="Y101" s="121">
        <f>'種目別算出'!Z94</f>
        <v>6.4</v>
      </c>
    </row>
    <row r="102" spans="1:25" ht="21.75" customHeight="1">
      <c r="A102" s="107">
        <v>102</v>
      </c>
      <c r="D102" s="119">
        <f>'種目別算出'!H45</f>
        <v>43</v>
      </c>
      <c r="E102" s="120" t="str">
        <f>'種目別算出'!I45</f>
        <v>茨城水戸市立第二</v>
      </c>
      <c r="F102" s="120">
        <f>'種目別算出'!J45</f>
        <v>41</v>
      </c>
      <c r="G102" s="120" t="str">
        <f>'種目別算出'!K45</f>
        <v>永里　杏澄</v>
      </c>
      <c r="H102" s="121">
        <f>'種目別算出'!L45</f>
        <v>10.45</v>
      </c>
      <c r="J102" s="119">
        <f>'種目別算出'!H95</f>
        <v>93</v>
      </c>
      <c r="K102" s="120" t="str">
        <f>'種目別算出'!I95</f>
        <v>栃木日光市立今市</v>
      </c>
      <c r="L102" s="120">
        <f>'種目別算出'!J95</f>
        <v>66</v>
      </c>
      <c r="M102" s="120" t="str">
        <f>'種目別算出'!K95</f>
        <v>岡部　　栞</v>
      </c>
      <c r="N102" s="121">
        <f>'種目別算出'!L95</f>
        <v>3.1</v>
      </c>
      <c r="O102" s="119">
        <f>'種目別算出'!V45</f>
        <v>43</v>
      </c>
      <c r="P102" s="120" t="str">
        <f>'種目別算出'!W45</f>
        <v>群馬藤岡市立西</v>
      </c>
      <c r="Q102" s="120">
        <f>'種目別算出'!X45</f>
        <v>114</v>
      </c>
      <c r="R102" s="120" t="str">
        <f>'種目別算出'!Y45</f>
        <v>竹村　由実子</v>
      </c>
      <c r="S102" s="121">
        <f>'種目別算出'!Z45</f>
        <v>11.85</v>
      </c>
      <c r="U102" s="119">
        <f>'種目別算出'!V95</f>
        <v>93</v>
      </c>
      <c r="V102" s="120" t="str">
        <f>'種目別算出'!W95</f>
        <v>群馬高崎市立佐野</v>
      </c>
      <c r="W102" s="120">
        <f>'種目別算出'!X95</f>
        <v>18</v>
      </c>
      <c r="X102" s="120" t="str">
        <f>'種目別算出'!Y95</f>
        <v>関澤　紀香</v>
      </c>
      <c r="Y102" s="121">
        <f>'種目別算出'!Z95</f>
        <v>6.15</v>
      </c>
    </row>
    <row r="103" spans="1:25" ht="21.75" customHeight="1">
      <c r="A103" s="107">
        <v>103</v>
      </c>
      <c r="D103" s="119">
        <f>'種目別算出'!H46</f>
        <v>44</v>
      </c>
      <c r="E103" s="120" t="str">
        <f>'種目別算出'!I46</f>
        <v>埼玉埼玉栄</v>
      </c>
      <c r="F103" s="120">
        <f>'種目別算出'!J46</f>
        <v>124</v>
      </c>
      <c r="G103" s="120" t="str">
        <f>'種目別算出'!K46</f>
        <v>長井　彩佳</v>
      </c>
      <c r="H103" s="121">
        <f>'種目別算出'!L46</f>
        <v>10.35</v>
      </c>
      <c r="J103" s="119">
        <f>'種目別算出'!H96</f>
        <v>94</v>
      </c>
      <c r="K103" s="120" t="str">
        <f>'種目別算出'!I96</f>
        <v>栃木日光市立今市</v>
      </c>
      <c r="L103" s="120">
        <f>'種目別算出'!J96</f>
        <v>68</v>
      </c>
      <c r="M103" s="120" t="str">
        <f>'種目別算出'!K96</f>
        <v>清水　愛菜</v>
      </c>
      <c r="N103" s="121">
        <f>'種目別算出'!L96</f>
        <v>3.05</v>
      </c>
      <c r="O103" s="119">
        <f>'種目別算出'!V46</f>
        <v>43</v>
      </c>
      <c r="P103" s="120" t="str">
        <f>'種目別算出'!W46</f>
        <v>山梨甲府市立城南</v>
      </c>
      <c r="Q103" s="120">
        <f>'種目別算出'!X46</f>
        <v>1</v>
      </c>
      <c r="R103" s="120" t="str">
        <f>'種目別算出'!Y46</f>
        <v>佐野　　葵</v>
      </c>
      <c r="S103" s="121">
        <f>'種目別算出'!Z46</f>
        <v>11.85</v>
      </c>
      <c r="U103" s="119">
        <f>'種目別算出'!V96</f>
        <v>93</v>
      </c>
      <c r="V103" s="120" t="str">
        <f>'種目別算出'!W96</f>
        <v>栃木佐野市立北</v>
      </c>
      <c r="W103" s="120">
        <f>'種目別算出'!X96</f>
        <v>62</v>
      </c>
      <c r="X103" s="120" t="str">
        <f>'種目別算出'!Y96</f>
        <v>早川　ももこ</v>
      </c>
      <c r="Y103" s="121">
        <f>'種目別算出'!Z96</f>
        <v>6.15</v>
      </c>
    </row>
    <row r="104" spans="1:25" ht="21.75" customHeight="1">
      <c r="A104" s="107">
        <v>104</v>
      </c>
      <c r="D104" s="119">
        <f>'種目別算出'!H47</f>
        <v>44</v>
      </c>
      <c r="E104" s="120" t="str">
        <f>'種目別算出'!I47</f>
        <v>群馬高崎市立佐野</v>
      </c>
      <c r="F104" s="120">
        <f>'種目別算出'!J47</f>
        <v>15</v>
      </c>
      <c r="G104" s="120" t="str">
        <f>'種目別算出'!K47</f>
        <v>善如寺　絵理</v>
      </c>
      <c r="H104" s="121">
        <f>'種目別算出'!L47</f>
        <v>10.35</v>
      </c>
      <c r="J104" s="119">
        <f>'種目別算出'!H97</f>
        <v>95</v>
      </c>
      <c r="K104" s="120" t="str">
        <f>'種目別算出'!I97</f>
        <v>神奈川横浜市立松本</v>
      </c>
      <c r="L104" s="120">
        <f>'種目別算出'!J97</f>
        <v>35</v>
      </c>
      <c r="M104" s="120" t="str">
        <f>'種目別算出'!K97</f>
        <v>佐藤　菜美</v>
      </c>
      <c r="N104" s="121">
        <f>'種目別算出'!L97</f>
        <v>3</v>
      </c>
      <c r="O104" s="119">
        <f>'種目別算出'!V47</f>
        <v>45</v>
      </c>
      <c r="P104" s="120" t="str">
        <f>'種目別算出'!W47</f>
        <v>東京板橋区立高島第二</v>
      </c>
      <c r="Q104" s="120">
        <f>'種目別算出'!X47</f>
        <v>56</v>
      </c>
      <c r="R104" s="120" t="str">
        <f>'種目別算出'!Y47</f>
        <v>佐藤　桃華</v>
      </c>
      <c r="S104" s="121">
        <f>'種目別算出'!Z47</f>
        <v>11.8</v>
      </c>
      <c r="U104" s="119">
        <f>'種目別算出'!V97</f>
        <v>95</v>
      </c>
      <c r="V104" s="120" t="str">
        <f>'種目別算出'!W97</f>
        <v>栃木日光市立今市</v>
      </c>
      <c r="W104" s="120">
        <f>'種目別算出'!X97</f>
        <v>68</v>
      </c>
      <c r="X104" s="120" t="str">
        <f>'種目別算出'!Y97</f>
        <v>清水　愛菜</v>
      </c>
      <c r="Y104" s="121">
        <f>'種目別算出'!Z97</f>
        <v>5.55</v>
      </c>
    </row>
    <row r="105" spans="1:25" ht="21.75" customHeight="1">
      <c r="A105" s="107">
        <v>105</v>
      </c>
      <c r="D105" s="119">
        <f>'種目別算出'!H48</f>
        <v>44</v>
      </c>
      <c r="E105" s="120" t="str">
        <f>'種目別算出'!I48</f>
        <v>神奈川横浜市立松本</v>
      </c>
      <c r="F105" s="120">
        <f>'種目別算出'!J48</f>
        <v>38</v>
      </c>
      <c r="G105" s="120" t="str">
        <f>'種目別算出'!K48</f>
        <v>後藤　優里</v>
      </c>
      <c r="H105" s="121">
        <f>'種目別算出'!L48</f>
        <v>10.35</v>
      </c>
      <c r="J105" s="119">
        <f>'種目別算出'!H98</f>
        <v>96</v>
      </c>
      <c r="K105" s="120" t="str">
        <f>'種目別算出'!I98</f>
        <v>栃木佐野市立北</v>
      </c>
      <c r="L105" s="120">
        <f>'種目別算出'!J98</f>
        <v>62</v>
      </c>
      <c r="M105" s="120" t="str">
        <f>'種目別算出'!K98</f>
        <v>早川　ももこ</v>
      </c>
      <c r="N105" s="121">
        <f>'種目別算出'!L98</f>
        <v>2.5</v>
      </c>
      <c r="O105" s="119">
        <f>'種目別算出'!V48</f>
        <v>46</v>
      </c>
      <c r="P105" s="120" t="str">
        <f>'種目別算出'!W48</f>
        <v>神奈川横浜市立寺尾</v>
      </c>
      <c r="Q105" s="120">
        <f>'種目別算出'!X48</f>
        <v>34</v>
      </c>
      <c r="R105" s="120" t="str">
        <f>'種目別算出'!Y48</f>
        <v>長岡　真愛</v>
      </c>
      <c r="S105" s="121">
        <f>'種目別算出'!Z48</f>
        <v>11.75</v>
      </c>
      <c r="U105" s="119">
        <f>'種目別算出'!V98</f>
        <v>96</v>
      </c>
      <c r="V105" s="120" t="str">
        <f>'種目別算出'!W98</f>
        <v>神奈川横浜市立松本</v>
      </c>
      <c r="W105" s="120">
        <f>'種目別算出'!X98</f>
        <v>35</v>
      </c>
      <c r="X105" s="120" t="str">
        <f>'種目別算出'!Y98</f>
        <v>佐藤　菜美</v>
      </c>
      <c r="Y105" s="121">
        <f>'種目別算出'!Z98</f>
        <v>5.45</v>
      </c>
    </row>
    <row r="106" spans="1:25" ht="21.75" customHeight="1">
      <c r="A106" s="107">
        <v>106</v>
      </c>
      <c r="D106" s="119">
        <f>'種目別算出'!H49</f>
        <v>47</v>
      </c>
      <c r="E106" s="120" t="str">
        <f>'種目別算出'!I49</f>
        <v>群馬伊勢崎市立境北</v>
      </c>
      <c r="F106" s="120">
        <f>'種目別算出'!J49</f>
        <v>112</v>
      </c>
      <c r="G106" s="120" t="str">
        <f>'種目別算出'!K49</f>
        <v>髙木　清楓</v>
      </c>
      <c r="H106" s="121">
        <f>'種目別算出'!L49</f>
        <v>10.3</v>
      </c>
      <c r="J106" s="119">
        <f>'種目別算出'!H99</f>
        <v>97</v>
      </c>
      <c r="K106" s="120" t="str">
        <f>'種目別算出'!I99</f>
        <v>栃木日光市立今市</v>
      </c>
      <c r="L106" s="120">
        <f>'種目別算出'!J99</f>
        <v>67</v>
      </c>
      <c r="M106" s="120" t="str">
        <f>'種目別算出'!K99</f>
        <v>武田　菜月</v>
      </c>
      <c r="N106" s="121">
        <f>'種目別算出'!L99</f>
        <v>1.9</v>
      </c>
      <c r="O106" s="119">
        <f>'種目別算出'!V49</f>
        <v>46</v>
      </c>
      <c r="P106" s="120" t="str">
        <f>'種目別算出'!W49</f>
        <v>群馬太田市立藪塚本町</v>
      </c>
      <c r="Q106" s="120">
        <f>'種目別算出'!X49</f>
        <v>13</v>
      </c>
      <c r="R106" s="120" t="str">
        <f>'種目別算出'!Y49</f>
        <v>新井　美月</v>
      </c>
      <c r="S106" s="121">
        <f>'種目別算出'!Z49</f>
        <v>11.75</v>
      </c>
      <c r="U106" s="119">
        <f>'種目別算出'!V99</f>
        <v>97</v>
      </c>
      <c r="V106" s="120" t="str">
        <f>'種目別算出'!W99</f>
        <v>栃木日光市立今市</v>
      </c>
      <c r="W106" s="120">
        <f>'種目別算出'!X99</f>
        <v>66</v>
      </c>
      <c r="X106" s="120" t="str">
        <f>'種目別算出'!Y99</f>
        <v>岡部　　栞</v>
      </c>
      <c r="Y106" s="121">
        <f>'種目別算出'!Z99</f>
        <v>5.4</v>
      </c>
    </row>
    <row r="107" spans="1:25" ht="21.75" customHeight="1">
      <c r="A107" s="107">
        <v>107</v>
      </c>
      <c r="D107" s="119">
        <f>'種目別算出'!H50</f>
        <v>48</v>
      </c>
      <c r="E107" s="120" t="str">
        <f>'種目別算出'!I50</f>
        <v>東京藤村女子</v>
      </c>
      <c r="F107" s="120">
        <f>'種目別算出'!J50</f>
        <v>54</v>
      </c>
      <c r="G107" s="120" t="str">
        <f>'種目別算出'!K50</f>
        <v>中野　光海</v>
      </c>
      <c r="H107" s="121">
        <f>'種目別算出'!L50</f>
        <v>10.25</v>
      </c>
      <c r="J107" s="119">
        <f>'種目別算出'!H100</f>
        <v>98</v>
      </c>
      <c r="K107" s="120" t="str">
        <f>'種目別算出'!I100</f>
        <v>群馬高崎市立佐野</v>
      </c>
      <c r="L107" s="120">
        <f>'種目別算出'!J100</f>
        <v>18</v>
      </c>
      <c r="M107" s="120" t="str">
        <f>'種目別算出'!K100</f>
        <v>関澤　紀香</v>
      </c>
      <c r="N107" s="121">
        <f>'種目別算出'!L100</f>
        <v>0</v>
      </c>
      <c r="O107" s="119">
        <f>'種目別算出'!V50</f>
        <v>48</v>
      </c>
      <c r="P107" s="120" t="str">
        <f>'種目別算出'!W50</f>
        <v>東京板橋区立高島第二</v>
      </c>
      <c r="Q107" s="120">
        <f>'種目別算出'!X50</f>
        <v>57</v>
      </c>
      <c r="R107" s="120" t="str">
        <f>'種目別算出'!Y50</f>
        <v>藤野　智海</v>
      </c>
      <c r="S107" s="121">
        <f>'種目別算出'!Z50</f>
        <v>11.7</v>
      </c>
      <c r="U107" s="119">
        <f>'種目別算出'!V100</f>
        <v>98</v>
      </c>
      <c r="V107" s="120" t="str">
        <f>'種目別算出'!W100</f>
        <v>栃木日光市立今市</v>
      </c>
      <c r="W107" s="120">
        <f>'種目別算出'!X100</f>
        <v>67</v>
      </c>
      <c r="X107" s="120" t="str">
        <f>'種目別算出'!Y100</f>
        <v>武田　菜月</v>
      </c>
      <c r="Y107" s="121">
        <f>'種目別算出'!Z100</f>
        <v>4.75</v>
      </c>
    </row>
    <row r="108" spans="1:25" ht="21.75" customHeight="1">
      <c r="A108" s="107">
        <v>108</v>
      </c>
      <c r="D108" s="119">
        <f>'種目別算出'!H51</f>
        <v>49</v>
      </c>
      <c r="E108" s="120" t="str">
        <f>'種目別算出'!I51</f>
        <v>千葉昭和学院</v>
      </c>
      <c r="F108" s="120">
        <f>'種目別算出'!J51</f>
        <v>73</v>
      </c>
      <c r="G108" s="120" t="str">
        <f>'種目別算出'!K51</f>
        <v>土合　　和</v>
      </c>
      <c r="H108" s="121">
        <f>'種目別算出'!L51</f>
        <v>10.2</v>
      </c>
      <c r="J108" s="119"/>
      <c r="K108" s="120"/>
      <c r="L108" s="120"/>
      <c r="M108" s="120"/>
      <c r="N108" s="121"/>
      <c r="O108" s="119">
        <f>'種目別算出'!V51</f>
        <v>48</v>
      </c>
      <c r="P108" s="120" t="str">
        <f>'種目別算出'!W51</f>
        <v>山梨富士川町立増穂</v>
      </c>
      <c r="Q108" s="120">
        <f>'種目別算出'!X51</f>
        <v>102</v>
      </c>
      <c r="R108" s="120" t="str">
        <f>'種目別算出'!Y51</f>
        <v>村松　瀬菜</v>
      </c>
      <c r="S108" s="121">
        <f>'種目別算出'!Z51</f>
        <v>11.7</v>
      </c>
      <c r="U108" s="119"/>
      <c r="V108" s="120"/>
      <c r="W108" s="120"/>
      <c r="X108" s="120"/>
      <c r="Y108" s="121"/>
    </row>
    <row r="109" spans="1:25" ht="21.75" customHeight="1">
      <c r="A109" s="107">
        <v>109</v>
      </c>
      <c r="D109" s="125">
        <f>'種目別算出'!H52</f>
        <v>50</v>
      </c>
      <c r="E109" s="111" t="str">
        <f>'種目別算出'!I52</f>
        <v>埼玉聖望学園</v>
      </c>
      <c r="F109" s="111">
        <f>'種目別算出'!J52</f>
        <v>26</v>
      </c>
      <c r="G109" s="111" t="str">
        <f>'種目別算出'!K52</f>
        <v>大場　杏実</v>
      </c>
      <c r="H109" s="126">
        <f>'種目別算出'!L52</f>
        <v>10.1</v>
      </c>
      <c r="J109" s="125"/>
      <c r="K109" s="111"/>
      <c r="L109" s="111"/>
      <c r="M109" s="111"/>
      <c r="N109" s="126"/>
      <c r="O109" s="125">
        <f>'種目別算出'!V52</f>
        <v>50</v>
      </c>
      <c r="P109" s="111" t="str">
        <f>'種目別算出'!W52</f>
        <v>茨城水戸市立第二</v>
      </c>
      <c r="Q109" s="111">
        <f>'種目別算出'!X52</f>
        <v>44</v>
      </c>
      <c r="R109" s="111" t="str">
        <f>'種目別算出'!Y52</f>
        <v>木藤　美莉</v>
      </c>
      <c r="S109" s="126">
        <f>'種目別算出'!Z52</f>
        <v>11.65</v>
      </c>
      <c r="U109" s="125"/>
      <c r="V109" s="111"/>
      <c r="W109" s="111"/>
      <c r="X109" s="111"/>
      <c r="Y109" s="126"/>
    </row>
  </sheetData>
  <sheetProtection/>
  <mergeCells count="44">
    <mergeCell ref="E2:M2"/>
    <mergeCell ref="P2:X2"/>
    <mergeCell ref="E3:G3"/>
    <mergeCell ref="H3:K3"/>
    <mergeCell ref="P3:R3"/>
    <mergeCell ref="S3:V3"/>
    <mergeCell ref="Q4:Q5"/>
    <mergeCell ref="R4:R5"/>
    <mergeCell ref="D4:D5"/>
    <mergeCell ref="E4:E5"/>
    <mergeCell ref="F4:F5"/>
    <mergeCell ref="G4:G5"/>
    <mergeCell ref="J4:J5"/>
    <mergeCell ref="K4:K5"/>
    <mergeCell ref="U4:U5"/>
    <mergeCell ref="V4:V5"/>
    <mergeCell ref="W4:W5"/>
    <mergeCell ref="X4:X5"/>
    <mergeCell ref="E56:M56"/>
    <mergeCell ref="P56:X56"/>
    <mergeCell ref="L4:L5"/>
    <mergeCell ref="M4:M5"/>
    <mergeCell ref="O4:O5"/>
    <mergeCell ref="P4:P5"/>
    <mergeCell ref="E57:G57"/>
    <mergeCell ref="H57:K57"/>
    <mergeCell ref="P57:R57"/>
    <mergeCell ref="S57:V57"/>
    <mergeCell ref="D58:D59"/>
    <mergeCell ref="E58:E59"/>
    <mergeCell ref="F58:F59"/>
    <mergeCell ref="G58:G59"/>
    <mergeCell ref="J58:J59"/>
    <mergeCell ref="K58:K59"/>
    <mergeCell ref="U58:U59"/>
    <mergeCell ref="V58:V59"/>
    <mergeCell ref="W58:W59"/>
    <mergeCell ref="X58:X59"/>
    <mergeCell ref="L58:L59"/>
    <mergeCell ref="M58:M59"/>
    <mergeCell ref="O58:O59"/>
    <mergeCell ref="P58:P59"/>
    <mergeCell ref="Q58:Q59"/>
    <mergeCell ref="R58:R59"/>
  </mergeCells>
  <dataValidations count="1">
    <dataValidation allowBlank="1" showInputMessage="1" showErrorMessage="1" imeMode="off" sqref="O58:O59 P2:T2 E2:I2 L2 E4:I4 W5:Y5 A1:B65536 W2 K4:N4 P4:T4 C1:Y1 D58:D59 O60:T109 U60:Y65536 J58:J59 L59:N59 J4:J5 L5:N5 V4:Y4 W59:Y59 K58:N58 V58:Y58 E58:I58 F59:I59 Q59:T59 U58:U59 E56:I56 L56 D4:D55 E6:E55 P58:T58 Z1:IV65536 U4:U5 O4:O55 P6:P55 J6:N55 T110:T159 C2:C65536 I110:I159 D160:I65536 U6:Y55 O160:T65536 F5:I55 Q5:T55 D60:I109 J60:N65536 P56:T56 W56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72" r:id="rId1"/>
  <colBreaks count="1" manualBreakCount="1">
    <brk id="14" min="1" max="10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O27"/>
  <sheetViews>
    <sheetView zoomScale="80" zoomScaleNormal="80" zoomScalePageLayoutView="0" workbookViewId="0" topLeftCell="A9">
      <selection activeCell="F12" sqref="F12"/>
    </sheetView>
  </sheetViews>
  <sheetFormatPr defaultColWidth="9.140625" defaultRowHeight="18.75" customHeight="1"/>
  <cols>
    <col min="1" max="1" width="9.00390625" style="147" customWidth="1"/>
    <col min="2" max="2" width="4.140625" style="147" customWidth="1"/>
    <col min="3" max="3" width="21.421875" style="147" bestFit="1" customWidth="1"/>
    <col min="4" max="4" width="12.57421875" style="147" customWidth="1"/>
    <col min="5" max="5" width="8.8515625" style="147" customWidth="1"/>
    <col min="6" max="6" width="3.7109375" style="147" customWidth="1"/>
    <col min="7" max="7" width="4.140625" style="147" customWidth="1"/>
    <col min="8" max="9" width="12.57421875" style="147" customWidth="1"/>
    <col min="10" max="10" width="5.8515625" style="147" customWidth="1"/>
    <col min="11" max="12" width="4.140625" style="147" customWidth="1"/>
    <col min="13" max="14" width="12.57421875" style="147" customWidth="1"/>
    <col min="15" max="15" width="5.8515625" style="147" customWidth="1"/>
    <col min="16" max="16384" width="9.00390625" style="147" customWidth="1"/>
  </cols>
  <sheetData>
    <row r="2" ht="18.75" customHeight="1">
      <c r="D2" s="148" t="s">
        <v>119</v>
      </c>
    </row>
    <row r="3" spans="2:14" ht="18.75" customHeight="1">
      <c r="B3" s="361" t="s">
        <v>120</v>
      </c>
      <c r="C3" s="361"/>
      <c r="G3" s="361" t="s">
        <v>121</v>
      </c>
      <c r="H3" s="361"/>
      <c r="I3" s="147" t="str">
        <f>'団体総合'!F5</f>
        <v>跳　馬</v>
      </c>
      <c r="L3" s="361" t="s">
        <v>121</v>
      </c>
      <c r="M3" s="361"/>
      <c r="N3" s="147" t="str">
        <f>'団体総合'!H5</f>
        <v>平均台</v>
      </c>
    </row>
    <row r="4" spans="2:15" ht="18.75" customHeight="1">
      <c r="B4" s="141" t="s">
        <v>24</v>
      </c>
      <c r="C4" s="141" t="s">
        <v>122</v>
      </c>
      <c r="D4" s="141" t="s">
        <v>123</v>
      </c>
      <c r="E4" s="149"/>
      <c r="G4" s="141" t="str">
        <f>B4</f>
        <v>順位</v>
      </c>
      <c r="H4" s="141" t="str">
        <f>C4</f>
        <v>学校名</v>
      </c>
      <c r="I4" s="141" t="str">
        <f>D16</f>
        <v>氏名</v>
      </c>
      <c r="J4" s="141" t="s">
        <v>124</v>
      </c>
      <c r="K4" s="1"/>
      <c r="L4" s="141" t="str">
        <f>B4</f>
        <v>順位</v>
      </c>
      <c r="M4" s="141" t="str">
        <f>C4</f>
        <v>学校名</v>
      </c>
      <c r="N4" s="141" t="str">
        <f>D16</f>
        <v>氏名</v>
      </c>
      <c r="O4" s="141" t="str">
        <f>J4</f>
        <v>得点</v>
      </c>
    </row>
    <row r="5" spans="2:15" ht="18.75" customHeight="1">
      <c r="B5" s="141">
        <f>'団体総合'!D6</f>
        <v>1</v>
      </c>
      <c r="C5" s="150" t="str">
        <f>'団体総合'!E6</f>
        <v>埼玉戸田市立新曽</v>
      </c>
      <c r="D5" s="151">
        <f>'団体総合'!J6</f>
        <v>120.15</v>
      </c>
      <c r="E5" s="149"/>
      <c r="G5" s="150">
        <f>'種目別'!D6</f>
        <v>1</v>
      </c>
      <c r="H5" s="150" t="str">
        <f>'種目別'!E6</f>
        <v>東京町田市立南</v>
      </c>
      <c r="I5" s="150" t="str">
        <f>'種目別'!G6</f>
        <v>内山　由綺</v>
      </c>
      <c r="J5" s="151">
        <f>'種目別'!H6</f>
        <v>14.6</v>
      </c>
      <c r="L5" s="141">
        <f>'種目別'!O6</f>
        <v>1</v>
      </c>
      <c r="M5" s="141" t="str">
        <f>'種目別'!P6</f>
        <v>東京板橋区立高島第二</v>
      </c>
      <c r="N5" s="141" t="str">
        <f>'種目別'!R6</f>
        <v>石倉　あづみ</v>
      </c>
      <c r="O5" s="151">
        <f>'種目別'!S6</f>
        <v>14.45</v>
      </c>
    </row>
    <row r="6" spans="2:15" ht="18.75" customHeight="1">
      <c r="B6" s="141">
        <f>'団体総合'!D7</f>
        <v>2</v>
      </c>
      <c r="C6" s="150" t="str">
        <f>'団体総合'!E7</f>
        <v>東京板橋区立高島第二</v>
      </c>
      <c r="D6" s="151">
        <f>'団体総合'!J7</f>
        <v>115.04999999999998</v>
      </c>
      <c r="E6" s="149"/>
      <c r="G6" s="150">
        <f>'種目別'!D7</f>
        <v>2</v>
      </c>
      <c r="H6" s="150" t="str">
        <f>'種目別'!E7</f>
        <v>神奈川
大磯町立大磯</v>
      </c>
      <c r="I6" s="150" t="str">
        <f>'種目別'!G7</f>
        <v>河崎　真理菜</v>
      </c>
      <c r="J6" s="151">
        <f>'種目別'!H7</f>
        <v>14.2</v>
      </c>
      <c r="L6" s="141">
        <f>'種目別'!O7</f>
        <v>2</v>
      </c>
      <c r="M6" s="141" t="str">
        <f>'種目別'!P7</f>
        <v>千葉
船橋市立高根台</v>
      </c>
      <c r="N6" s="141" t="str">
        <f>'種目別'!R7</f>
        <v>坂本　実優</v>
      </c>
      <c r="O6" s="151">
        <f>'種目別'!S7</f>
        <v>14.3</v>
      </c>
    </row>
    <row r="7" spans="2:15" ht="18.75" customHeight="1">
      <c r="B7" s="141">
        <f>'団体総合'!D8</f>
        <v>3</v>
      </c>
      <c r="C7" s="150" t="str">
        <f>'団体総合'!E8</f>
        <v>東京藤村女子</v>
      </c>
      <c r="D7" s="151">
        <f>'団体総合'!J8</f>
        <v>113.15</v>
      </c>
      <c r="E7" s="149"/>
      <c r="G7" s="150">
        <f>'種目別'!D8</f>
        <v>3</v>
      </c>
      <c r="H7" s="150" t="str">
        <f>'種目別'!E8</f>
        <v>埼玉戸田市立新曽</v>
      </c>
      <c r="I7" s="150" t="str">
        <f>'種目別'!G8</f>
        <v>村山　由依</v>
      </c>
      <c r="J7" s="151">
        <f>'種目別'!H8</f>
        <v>14</v>
      </c>
      <c r="L7" s="141">
        <f>'種目別'!O8</f>
        <v>3</v>
      </c>
      <c r="M7" s="141" t="str">
        <f>'種目別'!P8</f>
        <v>東京世田谷区立用賀</v>
      </c>
      <c r="N7" s="141" t="str">
        <f>'種目別'!R8</f>
        <v>青柳　有香</v>
      </c>
      <c r="O7" s="151">
        <f>'種目別'!S8</f>
        <v>13.8</v>
      </c>
    </row>
    <row r="8" spans="2:15" ht="18.75" customHeight="1">
      <c r="B8" s="141">
        <f>'団体総合'!D9</f>
        <v>4</v>
      </c>
      <c r="C8" s="150" t="str">
        <f>'団体総合'!E9</f>
        <v>埼玉聖望学園</v>
      </c>
      <c r="D8" s="151">
        <f>'団体総合'!J9</f>
        <v>112.8</v>
      </c>
      <c r="E8" s="149"/>
      <c r="G8" s="150">
        <f>'種目別'!D9</f>
        <v>4</v>
      </c>
      <c r="H8" s="150" t="str">
        <f>'種目別'!E9</f>
        <v>千葉
船橋市立高根台</v>
      </c>
      <c r="I8" s="150" t="str">
        <f>'種目別'!G9</f>
        <v>坂本　実優</v>
      </c>
      <c r="J8" s="151">
        <f>'種目別'!H9</f>
        <v>13.9</v>
      </c>
      <c r="L8" s="141">
        <f>'種目別'!O9</f>
        <v>4</v>
      </c>
      <c r="M8" s="141" t="str">
        <f>'種目別'!P9</f>
        <v>埼玉戸田市立新曽</v>
      </c>
      <c r="N8" s="141" t="str">
        <f>'種目別'!R9</f>
        <v>村山　由依</v>
      </c>
      <c r="O8" s="151">
        <f>'種目別'!S9</f>
        <v>13.75</v>
      </c>
    </row>
    <row r="9" spans="2:15" ht="18.75" customHeight="1">
      <c r="B9" s="141">
        <f>'団体総合'!D10</f>
        <v>5</v>
      </c>
      <c r="C9" s="150" t="str">
        <f>'団体総合'!E10</f>
        <v>茨城水戸市立第二</v>
      </c>
      <c r="D9" s="151">
        <f>'団体総合'!J10</f>
        <v>111.3</v>
      </c>
      <c r="E9" s="149"/>
      <c r="G9" s="150">
        <f>'種目別'!D10</f>
        <v>5</v>
      </c>
      <c r="H9" s="150" t="str">
        <f>'種目別'!E10</f>
        <v>東京練馬区立大泉学園</v>
      </c>
      <c r="I9" s="150" t="str">
        <f>'種目別'!G10</f>
        <v>平岩　優奈</v>
      </c>
      <c r="J9" s="151">
        <f>'種目別'!H10</f>
        <v>13.8</v>
      </c>
      <c r="L9" s="141">
        <f>'種目別'!O10</f>
        <v>5</v>
      </c>
      <c r="M9" s="141" t="str">
        <f>'種目別'!P10</f>
        <v>東京藤村女子</v>
      </c>
      <c r="N9" s="141" t="str">
        <f>'種目別'!R10</f>
        <v>石曽根　里央</v>
      </c>
      <c r="O9" s="151">
        <f>'種目別'!S10</f>
        <v>13.7</v>
      </c>
    </row>
    <row r="10" spans="2:15" ht="18.75" customHeight="1">
      <c r="B10" s="141">
        <f>'団体総合'!D11</f>
        <v>6</v>
      </c>
      <c r="C10" s="150" t="str">
        <f>'団体総合'!E11</f>
        <v>千葉昭和学院</v>
      </c>
      <c r="D10" s="151">
        <f>'団体総合'!J11</f>
        <v>109.85</v>
      </c>
      <c r="E10" s="149"/>
      <c r="G10" s="150">
        <f>'種目別'!D11</f>
        <v>6</v>
      </c>
      <c r="H10" s="150" t="str">
        <f>'種目別'!E11</f>
        <v>栃木宇都宮市立陽北</v>
      </c>
      <c r="I10" s="150" t="str">
        <f>'種目別'!G11</f>
        <v>平津　彩野</v>
      </c>
      <c r="J10" s="151">
        <f>'種目別'!H11</f>
        <v>13.7</v>
      </c>
      <c r="L10" s="141">
        <f>'種目別'!O11</f>
        <v>6</v>
      </c>
      <c r="M10" s="141" t="str">
        <f>'種目別'!P11</f>
        <v>神奈川
大磯町立大磯</v>
      </c>
      <c r="N10" s="141" t="str">
        <f>'種目別'!R11</f>
        <v>河崎　真理菜</v>
      </c>
      <c r="O10" s="151">
        <f>'種目別'!S11</f>
        <v>13.65</v>
      </c>
    </row>
    <row r="11" spans="2:15" ht="18.75" customHeight="1">
      <c r="B11" s="141">
        <f>'団体総合'!D12</f>
        <v>7</v>
      </c>
      <c r="C11" s="150" t="str">
        <f>'団体総合'!E12</f>
        <v>神奈川横浜市立寺尾</v>
      </c>
      <c r="D11" s="151">
        <f>'団体総合'!J12</f>
        <v>109.14999999999999</v>
      </c>
      <c r="E11" s="149"/>
      <c r="G11" s="472"/>
      <c r="H11" s="472"/>
      <c r="I11" s="472"/>
      <c r="J11" s="473"/>
      <c r="L11" s="129"/>
      <c r="M11" s="129"/>
      <c r="N11" s="129"/>
      <c r="O11" s="152"/>
    </row>
    <row r="12" spans="2:15" ht="18.75" customHeight="1">
      <c r="B12" s="141">
        <f>'団体総合'!D13</f>
        <v>8</v>
      </c>
      <c r="C12" s="150" t="str">
        <f>'団体総合'!E13</f>
        <v>神奈川横浜市立松本</v>
      </c>
      <c r="D12" s="151">
        <f>'団体総合'!J13</f>
        <v>107.94999999999999</v>
      </c>
      <c r="E12" s="149"/>
      <c r="G12" s="153"/>
      <c r="H12" s="153"/>
      <c r="I12" s="153"/>
      <c r="J12" s="152"/>
      <c r="L12" s="129"/>
      <c r="M12" s="129"/>
      <c r="N12" s="129"/>
      <c r="O12" s="152"/>
    </row>
    <row r="13" spans="2:15" ht="18.75" customHeight="1">
      <c r="B13" s="1"/>
      <c r="G13" s="153"/>
      <c r="H13" s="153"/>
      <c r="I13" s="153"/>
      <c r="J13" s="152"/>
      <c r="L13" s="129"/>
      <c r="M13" s="129"/>
      <c r="N13" s="129"/>
      <c r="O13" s="152"/>
    </row>
    <row r="14" spans="2:12" ht="18.75" customHeight="1">
      <c r="B14" s="1"/>
      <c r="G14" s="1"/>
      <c r="L14" s="1"/>
    </row>
    <row r="15" spans="2:14" ht="18.75" customHeight="1">
      <c r="B15" s="361" t="s">
        <v>125</v>
      </c>
      <c r="C15" s="361"/>
      <c r="G15" s="361" t="s">
        <v>121</v>
      </c>
      <c r="H15" s="361"/>
      <c r="I15" s="147" t="str">
        <f>'団体総合'!G5</f>
        <v>段違い
平行棒</v>
      </c>
      <c r="L15" s="361" t="s">
        <v>121</v>
      </c>
      <c r="M15" s="361"/>
      <c r="N15" s="147" t="str">
        <f>'団体総合'!I5</f>
        <v>ゆ　か</v>
      </c>
    </row>
    <row r="16" spans="2:15" ht="18.75" customHeight="1">
      <c r="B16" s="141" t="str">
        <f>B4</f>
        <v>順位</v>
      </c>
      <c r="C16" s="141" t="str">
        <f>C4</f>
        <v>学校名</v>
      </c>
      <c r="D16" s="141" t="s">
        <v>114</v>
      </c>
      <c r="E16" s="141" t="s">
        <v>123</v>
      </c>
      <c r="G16" s="141" t="str">
        <f>B4</f>
        <v>順位</v>
      </c>
      <c r="H16" s="141" t="str">
        <f>C4</f>
        <v>学校名</v>
      </c>
      <c r="I16" s="141" t="str">
        <f>D16</f>
        <v>氏名</v>
      </c>
      <c r="J16" s="141" t="str">
        <f>J4</f>
        <v>得点</v>
      </c>
      <c r="K16" s="1"/>
      <c r="L16" s="141" t="str">
        <f>B4</f>
        <v>順位</v>
      </c>
      <c r="M16" s="141" t="str">
        <f>C4</f>
        <v>学校名</v>
      </c>
      <c r="N16" s="141" t="str">
        <f>D16</f>
        <v>氏名</v>
      </c>
      <c r="O16" s="141" t="str">
        <f>J4</f>
        <v>得点</v>
      </c>
    </row>
    <row r="17" spans="2:15" ht="18.75" customHeight="1">
      <c r="B17" s="141">
        <f>'個人総合'!B5</f>
        <v>1</v>
      </c>
      <c r="C17" s="150" t="str">
        <f>'個人総合'!C5</f>
        <v>東京町田市立南</v>
      </c>
      <c r="D17" s="150" t="str">
        <f>'個人総合'!E5</f>
        <v>内山　由綺</v>
      </c>
      <c r="E17" s="151">
        <f>'個人総合'!O5</f>
        <v>58.7</v>
      </c>
      <c r="G17" s="141">
        <f>'種目別'!D60</f>
        <v>1</v>
      </c>
      <c r="H17" s="141" t="str">
        <f>'種目別'!E60</f>
        <v>東京町田市立南</v>
      </c>
      <c r="I17" s="141" t="str">
        <f>'種目別'!G60</f>
        <v>内山　由綺</v>
      </c>
      <c r="J17" s="151">
        <f>'種目別'!H60</f>
        <v>15.9</v>
      </c>
      <c r="L17" s="141">
        <f>'種目別'!O60</f>
        <v>1</v>
      </c>
      <c r="M17" s="141" t="str">
        <f>'種目別'!P60</f>
        <v>東京町田市立南</v>
      </c>
      <c r="N17" s="141" t="str">
        <f>'種目別'!R60</f>
        <v>内山　由綺</v>
      </c>
      <c r="O17" s="151">
        <f>'種目別'!S60</f>
        <v>14.8</v>
      </c>
    </row>
    <row r="18" spans="2:15" ht="18.75" customHeight="1">
      <c r="B18" s="141">
        <f>'個人総合'!B6</f>
        <v>2</v>
      </c>
      <c r="C18" s="150" t="str">
        <f>'個人総合'!C6</f>
        <v>東京板橋区立高島第二</v>
      </c>
      <c r="D18" s="150" t="str">
        <f>'個人総合'!E6</f>
        <v>石倉　あづみ</v>
      </c>
      <c r="E18" s="151">
        <f>'個人総合'!O6</f>
        <v>56.050000000000004</v>
      </c>
      <c r="G18" s="141">
        <f>'種目別'!D61</f>
        <v>2</v>
      </c>
      <c r="H18" s="141" t="str">
        <f>'種目別'!E61</f>
        <v>埼玉戸田市立新曽</v>
      </c>
      <c r="I18" s="141" t="str">
        <f>'種目別'!G61</f>
        <v>村山　由依</v>
      </c>
      <c r="J18" s="151">
        <f>'種目別'!H61</f>
        <v>14.4</v>
      </c>
      <c r="L18" s="141">
        <f>'種目別'!O61</f>
        <v>2</v>
      </c>
      <c r="M18" s="141" t="str">
        <f>'種目別'!P61</f>
        <v>東京練馬区立大泉学園</v>
      </c>
      <c r="N18" s="141" t="str">
        <f>'種目別'!R61</f>
        <v>平岩　優奈</v>
      </c>
      <c r="O18" s="151">
        <f>'種目別'!S61</f>
        <v>14.2</v>
      </c>
    </row>
    <row r="19" spans="2:15" ht="18.75" customHeight="1">
      <c r="B19" s="141">
        <f>'個人総合'!B7</f>
        <v>3</v>
      </c>
      <c r="C19" s="150" t="str">
        <f>'個人総合'!C7</f>
        <v>神奈川
大磯町立大磯</v>
      </c>
      <c r="D19" s="150" t="str">
        <f>'個人総合'!E7</f>
        <v>河崎　真理菜</v>
      </c>
      <c r="E19" s="151">
        <f>'個人総合'!O7</f>
        <v>55.449999999999996</v>
      </c>
      <c r="G19" s="141">
        <f>'種目別'!D62</f>
        <v>3</v>
      </c>
      <c r="H19" s="141" t="str">
        <f>'種目別'!E62</f>
        <v>東京板橋区立高島第二</v>
      </c>
      <c r="I19" s="141" t="str">
        <f>'種目別'!G62</f>
        <v>石倉　あづみ</v>
      </c>
      <c r="J19" s="151">
        <f>'種目別'!H62</f>
        <v>14.1</v>
      </c>
      <c r="L19" s="141">
        <f>'種目別'!O62</f>
        <v>3</v>
      </c>
      <c r="M19" s="141" t="str">
        <f>'種目別'!P62</f>
        <v>東京板橋区立高島第二</v>
      </c>
      <c r="N19" s="141" t="str">
        <f>'種目別'!R62</f>
        <v>石倉　あづみ</v>
      </c>
      <c r="O19" s="151">
        <f>'種目別'!S62</f>
        <v>14.1</v>
      </c>
    </row>
    <row r="20" spans="2:15" ht="18.75" customHeight="1">
      <c r="B20" s="141">
        <f>'個人総合'!B8</f>
        <v>4</v>
      </c>
      <c r="C20" s="150" t="str">
        <f>'個人総合'!C8</f>
        <v>千葉
船橋市立高根台</v>
      </c>
      <c r="D20" s="150" t="str">
        <f>'個人総合'!E8</f>
        <v>坂本　実優</v>
      </c>
      <c r="E20" s="151">
        <f>'個人総合'!O8</f>
        <v>55.2</v>
      </c>
      <c r="G20" s="141">
        <f>'種目別'!D63</f>
        <v>3</v>
      </c>
      <c r="H20" s="141" t="str">
        <f>'種目別'!E63</f>
        <v>神奈川
大磯町立大磯</v>
      </c>
      <c r="I20" s="141" t="str">
        <f>'種目別'!G63</f>
        <v>河崎　真理菜</v>
      </c>
      <c r="J20" s="151">
        <f>'種目別'!H63</f>
        <v>14.1</v>
      </c>
      <c r="L20" s="141">
        <f>'種目別'!O63</f>
        <v>4</v>
      </c>
      <c r="M20" s="141" t="str">
        <f>'種目別'!P63</f>
        <v>千葉
船橋市立高根台</v>
      </c>
      <c r="N20" s="141" t="str">
        <f>'種目別'!R63</f>
        <v>坂本　実優</v>
      </c>
      <c r="O20" s="151">
        <f>'種目別'!S63</f>
        <v>13.95</v>
      </c>
    </row>
    <row r="21" spans="2:15" ht="18.75" customHeight="1">
      <c r="B21" s="141">
        <f>'個人総合'!B9</f>
        <v>5</v>
      </c>
      <c r="C21" s="150" t="str">
        <f>'個人総合'!C9</f>
        <v>埼玉戸田市立新曽</v>
      </c>
      <c r="D21" s="150" t="str">
        <f>'個人総合'!E9</f>
        <v>村山　由依</v>
      </c>
      <c r="E21" s="151">
        <f>'個人総合'!O9</f>
        <v>54.95</v>
      </c>
      <c r="G21" s="141">
        <f>'種目別'!D64</f>
        <v>5</v>
      </c>
      <c r="H21" s="141" t="str">
        <f>'種目別'!E64</f>
        <v>神奈川秦野市立南が丘</v>
      </c>
      <c r="I21" s="141" t="str">
        <f>'種目別'!G64</f>
        <v>瀬尾　海夢</v>
      </c>
      <c r="J21" s="151">
        <f>'種目別'!H64</f>
        <v>13.65</v>
      </c>
      <c r="L21" s="141">
        <f>'種目別'!O64</f>
        <v>5</v>
      </c>
      <c r="M21" s="141" t="str">
        <f>'種目別'!P64</f>
        <v>茨城かすみがうら市立下稲吉</v>
      </c>
      <c r="N21" s="141" t="str">
        <f>'種目別'!R64</f>
        <v>長野　友香</v>
      </c>
      <c r="O21" s="151">
        <f>'種目別'!S64</f>
        <v>13.8</v>
      </c>
    </row>
    <row r="22" spans="2:15" ht="18.75" customHeight="1">
      <c r="B22" s="141">
        <f>'個人総合'!B10</f>
        <v>6</v>
      </c>
      <c r="C22" s="150" t="str">
        <f>'個人総合'!C10</f>
        <v>東京練馬区立大泉学園</v>
      </c>
      <c r="D22" s="150" t="str">
        <f>'個人総合'!E10</f>
        <v>平岩　優奈</v>
      </c>
      <c r="E22" s="151">
        <f>'個人総合'!O10</f>
        <v>53.60000000000001</v>
      </c>
      <c r="G22" s="141">
        <f>'種目別'!D65</f>
        <v>6</v>
      </c>
      <c r="H22" s="141" t="str">
        <f>'種目別'!E65</f>
        <v>埼玉聖望学園</v>
      </c>
      <c r="I22" s="141" t="str">
        <f>'種目別'!G65</f>
        <v>田中　　萠</v>
      </c>
      <c r="J22" s="151">
        <f>'種目別'!H65</f>
        <v>13.6</v>
      </c>
      <c r="L22" s="141">
        <f>'種目別'!O65</f>
        <v>5</v>
      </c>
      <c r="M22" s="141" t="str">
        <f>'種目別'!P65</f>
        <v>埼玉戸田市立新曽</v>
      </c>
      <c r="N22" s="141" t="str">
        <f>'種目別'!R65</f>
        <v>近藤　真優</v>
      </c>
      <c r="O22" s="151">
        <f>'種目別'!S65</f>
        <v>13.8</v>
      </c>
    </row>
    <row r="23" spans="2:7" ht="18.75" customHeight="1">
      <c r="B23" s="141">
        <f>'個人総合'!B11</f>
        <v>7</v>
      </c>
      <c r="C23" s="150" t="str">
        <f>'個人総合'!C11</f>
        <v>東京世田谷区立用賀</v>
      </c>
      <c r="D23" s="150" t="str">
        <f>'個人総合'!E11</f>
        <v>青柳　有香</v>
      </c>
      <c r="E23" s="151">
        <f>'個人総合'!O11</f>
        <v>53.05</v>
      </c>
      <c r="G23" s="1"/>
    </row>
    <row r="24" spans="2:7" ht="18.75" customHeight="1">
      <c r="B24" s="141">
        <f>'個人総合'!B12</f>
        <v>8</v>
      </c>
      <c r="C24" s="150" t="str">
        <f>'個人総合'!C12</f>
        <v>東京藤村女子</v>
      </c>
      <c r="D24" s="150" t="str">
        <f>'個人総合'!E12</f>
        <v>石曽根　里央</v>
      </c>
      <c r="E24" s="151">
        <f>'個人総合'!O12</f>
        <v>52.65</v>
      </c>
      <c r="G24" s="1"/>
    </row>
    <row r="25" spans="2:5" ht="18.75" customHeight="1">
      <c r="B25" s="141">
        <f>'個人総合'!B13</f>
        <v>9</v>
      </c>
      <c r="C25" s="150" t="str">
        <f>'個人総合'!C13</f>
        <v>埼玉さいたま市立東浦和</v>
      </c>
      <c r="D25" s="150" t="str">
        <f>'個人総合'!E13</f>
        <v>矢田部　清花</v>
      </c>
      <c r="E25" s="151">
        <f>'個人総合'!O13</f>
        <v>52.3</v>
      </c>
    </row>
    <row r="26" spans="2:12" ht="18.75" customHeight="1">
      <c r="B26" s="141">
        <f>'個人総合'!B14</f>
        <v>10</v>
      </c>
      <c r="C26" s="150" t="str">
        <f>'個人総合'!C14</f>
        <v>埼玉聖望学園</v>
      </c>
      <c r="D26" s="150" t="str">
        <f>'個人総合'!E14</f>
        <v>田中　　萠</v>
      </c>
      <c r="E26" s="151">
        <f>'個人総合'!O14</f>
        <v>52.2</v>
      </c>
      <c r="L26" s="1"/>
    </row>
    <row r="27" spans="2:12" ht="18.75" customHeight="1">
      <c r="B27" s="1"/>
      <c r="L27" s="1"/>
    </row>
  </sheetData>
  <sheetProtection/>
  <mergeCells count="6">
    <mergeCell ref="B3:C3"/>
    <mergeCell ref="G3:H3"/>
    <mergeCell ref="L3:M3"/>
    <mergeCell ref="B15:C15"/>
    <mergeCell ref="G15:H15"/>
    <mergeCell ref="L15:M15"/>
  </mergeCells>
  <dataValidations count="1">
    <dataValidation allowBlank="1" showInputMessage="1" showErrorMessage="1" imeMode="off" sqref="A1:IV65536"/>
  </dataValidations>
  <printOptions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S130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5"/>
  <cols>
    <col min="2" max="2" width="6.57421875" style="0" customWidth="1"/>
    <col min="3" max="3" width="10.57421875" style="0" customWidth="1"/>
    <col min="4" max="4" width="3.57421875" style="0" customWidth="1"/>
    <col min="5" max="5" width="10.57421875" style="0" customWidth="1"/>
    <col min="6" max="6" width="3.57421875" style="0" customWidth="1"/>
    <col min="7" max="7" width="6.57421875" style="0" customWidth="1"/>
    <col min="8" max="8" width="5.28125" style="0" customWidth="1"/>
    <col min="9" max="9" width="6.57421875" style="0" customWidth="1"/>
    <col min="10" max="10" width="5.28125" style="0" customWidth="1"/>
    <col min="11" max="11" width="6.57421875" style="0" customWidth="1"/>
    <col min="12" max="12" width="5.28125" style="0" customWidth="1"/>
    <col min="13" max="13" width="6.57421875" style="0" customWidth="1"/>
    <col min="14" max="14" width="5.28125" style="0" customWidth="1"/>
    <col min="15" max="15" width="6.57421875" style="0" customWidth="1"/>
    <col min="16" max="16" width="6.8515625" style="0" customWidth="1"/>
    <col min="17" max="17" width="6.57421875" style="0" customWidth="1"/>
    <col min="18" max="18" width="6.421875" style="0" customWidth="1"/>
    <col min="19" max="19" width="3.57421875" style="0" customWidth="1"/>
    <col min="20" max="20" width="7.7109375" style="0" customWidth="1"/>
    <col min="21" max="21" width="10.57421875" style="0" customWidth="1"/>
    <col min="22" max="22" width="6.57421875" style="0" customWidth="1"/>
    <col min="23" max="23" width="9.00390625" style="0" hidden="1" customWidth="1"/>
    <col min="24" max="25" width="6.57421875" style="0" customWidth="1"/>
    <col min="26" max="26" width="7.57421875" style="0" customWidth="1"/>
    <col min="27" max="28" width="3.140625" style="0" customWidth="1"/>
    <col min="29" max="29" width="5.28125" style="0" hidden="1" customWidth="1"/>
    <col min="30" max="30" width="6.57421875" style="0" customWidth="1"/>
    <col min="31" max="31" width="14.00390625" style="0" customWidth="1"/>
    <col min="32" max="32" width="3.57421875" style="0" customWidth="1"/>
    <col min="33" max="33" width="10.57421875" style="0" customWidth="1"/>
    <col min="34" max="34" width="3.57421875" style="0" customWidth="1"/>
    <col min="35" max="35" width="6.57421875" style="0" customWidth="1"/>
    <col min="36" max="36" width="5.28125" style="0" customWidth="1"/>
    <col min="37" max="37" width="6.57421875" style="0" customWidth="1"/>
    <col min="38" max="38" width="5.28125" style="0" customWidth="1"/>
    <col min="39" max="39" width="6.57421875" style="0" customWidth="1"/>
    <col min="40" max="40" width="5.28125" style="0" customWidth="1"/>
    <col min="41" max="41" width="6.57421875" style="0" customWidth="1"/>
    <col min="42" max="42" width="5.28125" style="0" customWidth="1"/>
    <col min="43" max="43" width="7.57421875" style="0" customWidth="1"/>
    <col min="44" max="44" width="6.8515625" style="0" customWidth="1"/>
    <col min="45" max="45" width="6.57421875" style="0" customWidth="1"/>
  </cols>
  <sheetData>
    <row r="1" spans="2:43" ht="18.75" customHeight="1">
      <c r="B1" s="322" t="str">
        <f>'自由入力'!$C$2</f>
        <v>平成２４年度　第４３回　関東中学校体操競技大会</v>
      </c>
      <c r="C1" s="322"/>
      <c r="D1" s="322"/>
      <c r="E1" s="322"/>
      <c r="F1" s="322"/>
      <c r="G1" s="322"/>
      <c r="H1" s="43" t="str">
        <f>'自由入力'!$M$2</f>
        <v>日　時</v>
      </c>
      <c r="I1" s="322" t="str">
        <f>'自由入力'!$N$2</f>
        <v>平成２４年８月８日～１０日</v>
      </c>
      <c r="J1" s="340"/>
      <c r="K1" s="340"/>
      <c r="L1" s="43" t="str">
        <f>'自由入力'!$U$2</f>
        <v>場　所</v>
      </c>
      <c r="M1" s="322" t="str">
        <f>'自由入力'!$Z$2</f>
        <v>千葉県総合スポーツセンター体育館</v>
      </c>
      <c r="N1" s="340"/>
      <c r="O1" s="340"/>
      <c r="P1" s="185"/>
      <c r="Q1" s="185"/>
      <c r="R1" s="185"/>
      <c r="S1" s="185"/>
      <c r="T1" s="364" t="str">
        <f>'自由入力'!$C$2</f>
        <v>平成２４年度　第４３回　関東中学校体操競技大会</v>
      </c>
      <c r="U1" s="364"/>
      <c r="V1" s="364"/>
      <c r="W1" s="364"/>
      <c r="X1" s="364"/>
      <c r="Y1" s="364"/>
      <c r="Z1" s="362"/>
      <c r="AA1" s="362"/>
      <c r="AB1" s="362"/>
      <c r="AC1" s="362"/>
      <c r="AD1" s="362"/>
      <c r="AE1" s="362"/>
      <c r="AF1" s="104"/>
      <c r="AG1" s="43" t="str">
        <f>'自由入力'!$M$2</f>
        <v>日　時</v>
      </c>
      <c r="AH1" s="322" t="str">
        <f>'自由入力'!$N$2</f>
        <v>平成２４年８月８日～１０日</v>
      </c>
      <c r="AI1" s="363"/>
      <c r="AJ1" s="363"/>
      <c r="AK1" s="363"/>
      <c r="AL1" s="43" t="str">
        <f>'自由入力'!$U$2</f>
        <v>場　所</v>
      </c>
      <c r="AM1" s="322" t="str">
        <f>'自由入力'!$Z$2</f>
        <v>千葉県総合スポーツセンター体育館</v>
      </c>
      <c r="AN1" s="322"/>
      <c r="AO1" s="322"/>
      <c r="AP1" s="363"/>
      <c r="AQ1" s="363"/>
    </row>
    <row r="2" spans="4:33" ht="22.5" customHeight="1">
      <c r="D2" s="341" t="str">
        <f>'自由入力'!$L$3</f>
        <v>体　操　競　技　女　子　記　録　表</v>
      </c>
      <c r="E2" s="341"/>
      <c r="F2" s="341"/>
      <c r="G2" s="341"/>
      <c r="H2" s="341"/>
      <c r="I2" s="341"/>
      <c r="J2" s="341"/>
      <c r="K2" s="341"/>
      <c r="L2" s="341"/>
      <c r="N2" s="365"/>
      <c r="O2" s="365"/>
      <c r="U2" s="268" t="str">
        <f>'自由入力'!$L$3</f>
        <v>体　操　競　技　女　子　記　録　表</v>
      </c>
      <c r="V2" s="362"/>
      <c r="W2" s="362"/>
      <c r="X2" s="362"/>
      <c r="Y2" s="362"/>
      <c r="Z2" s="362"/>
      <c r="AA2" s="362"/>
      <c r="AB2" s="362"/>
      <c r="AC2" s="362"/>
      <c r="AD2" s="362"/>
      <c r="AF2" s="365"/>
      <c r="AG2" s="365"/>
    </row>
    <row r="3" spans="4:43" ht="22.5" customHeight="1" thickBot="1">
      <c r="D3" s="44"/>
      <c r="E3" s="44"/>
      <c r="F3" s="44"/>
      <c r="G3" s="44"/>
      <c r="H3" s="44"/>
      <c r="I3" s="44"/>
      <c r="J3" s="44"/>
      <c r="K3" s="44"/>
      <c r="L3" s="44"/>
      <c r="M3" s="206"/>
      <c r="N3" s="203"/>
      <c r="O3" s="203"/>
      <c r="T3" t="s">
        <v>388</v>
      </c>
      <c r="AD3" t="s">
        <v>389</v>
      </c>
      <c r="AQ3" s="104" t="s">
        <v>390</v>
      </c>
    </row>
    <row r="4" spans="2:45" ht="21.75" customHeight="1">
      <c r="B4" s="369" t="str">
        <f>'自由入力'!AA4</f>
        <v>順位</v>
      </c>
      <c r="C4" s="369" t="str">
        <f>'自由入力'!AB4</f>
        <v>学　校　名</v>
      </c>
      <c r="D4" s="369" t="str">
        <f>'自由入力'!AC4</f>
        <v>背番号</v>
      </c>
      <c r="E4" s="369" t="str">
        <f>'自由入力'!AD4</f>
        <v>選　手　名</v>
      </c>
      <c r="F4" s="369" t="str">
        <f>'自由入力'!AE4</f>
        <v>学年</v>
      </c>
      <c r="G4" s="367" t="str">
        <f>'自由入力'!AF4</f>
        <v>自由演技</v>
      </c>
      <c r="H4" s="367"/>
      <c r="I4" s="367"/>
      <c r="J4" s="367"/>
      <c r="K4" s="367"/>
      <c r="L4" s="367"/>
      <c r="M4" s="367"/>
      <c r="N4" s="367"/>
      <c r="O4" s="367"/>
      <c r="P4" s="98"/>
      <c r="Q4" s="38"/>
      <c r="R4" s="38"/>
      <c r="S4" s="38"/>
      <c r="T4" s="425" t="s">
        <v>126</v>
      </c>
      <c r="U4" s="426" t="s">
        <v>127</v>
      </c>
      <c r="V4" s="427" t="s">
        <v>132</v>
      </c>
      <c r="W4" s="443"/>
      <c r="X4" s="443"/>
      <c r="Y4" s="443"/>
      <c r="Z4" s="444"/>
      <c r="AA4" s="368"/>
      <c r="AB4" s="38"/>
      <c r="AC4" s="38"/>
      <c r="AD4" s="425" t="s">
        <v>126</v>
      </c>
      <c r="AE4" s="426" t="s">
        <v>127</v>
      </c>
      <c r="AF4" s="426" t="s">
        <v>93</v>
      </c>
      <c r="AG4" s="426" t="s">
        <v>94</v>
      </c>
      <c r="AH4" s="426" t="s">
        <v>380</v>
      </c>
      <c r="AI4" s="427" t="s">
        <v>381</v>
      </c>
      <c r="AJ4" s="428"/>
      <c r="AK4" s="428"/>
      <c r="AL4" s="428"/>
      <c r="AM4" s="428"/>
      <c r="AN4" s="428"/>
      <c r="AO4" s="428"/>
      <c r="AP4" s="429"/>
      <c r="AQ4" s="430" t="s">
        <v>387</v>
      </c>
      <c r="AR4" s="100"/>
      <c r="AS4" s="38"/>
    </row>
    <row r="5" spans="2:45" ht="27" customHeight="1">
      <c r="B5" s="370"/>
      <c r="C5" s="370"/>
      <c r="D5" s="370"/>
      <c r="E5" s="370"/>
      <c r="F5" s="370"/>
      <c r="G5" s="93" t="str">
        <f>'自由入力'!AF5</f>
        <v>跳　馬</v>
      </c>
      <c r="H5" s="93" t="str">
        <f>'自由入力'!AG5</f>
        <v>順位</v>
      </c>
      <c r="I5" s="97" t="str">
        <f>'自由入力'!AH5</f>
        <v>段違い
平行棒</v>
      </c>
      <c r="J5" s="93" t="str">
        <f>'自由入力'!AI5</f>
        <v>順位</v>
      </c>
      <c r="K5" s="93" t="str">
        <f>'自由入力'!AJ5</f>
        <v>平均台</v>
      </c>
      <c r="L5" s="93" t="str">
        <f>'自由入力'!AK5</f>
        <v>順位</v>
      </c>
      <c r="M5" s="93" t="str">
        <f>'自由入力'!AL5</f>
        <v>ゆ　か</v>
      </c>
      <c r="N5" s="93" t="str">
        <f>'自由入力'!AM5</f>
        <v>順位</v>
      </c>
      <c r="O5" s="93" t="str">
        <f>'自由入力'!AN5</f>
        <v>合　計</v>
      </c>
      <c r="P5" s="104" t="s">
        <v>97</v>
      </c>
      <c r="Q5" s="103" t="s">
        <v>95</v>
      </c>
      <c r="R5" s="38"/>
      <c r="S5" s="38"/>
      <c r="T5" s="445"/>
      <c r="U5" s="343"/>
      <c r="V5" s="262" t="s">
        <v>128</v>
      </c>
      <c r="W5" s="262" t="s">
        <v>351</v>
      </c>
      <c r="X5" s="262" t="s">
        <v>129</v>
      </c>
      <c r="Y5" s="262" t="s">
        <v>130</v>
      </c>
      <c r="Z5" s="446" t="s">
        <v>53</v>
      </c>
      <c r="AA5" s="368"/>
      <c r="AB5" s="38"/>
      <c r="AC5" s="38"/>
      <c r="AD5" s="431"/>
      <c r="AE5" s="366"/>
      <c r="AF5" s="366"/>
      <c r="AG5" s="366"/>
      <c r="AH5" s="366"/>
      <c r="AI5" s="266" t="s">
        <v>128</v>
      </c>
      <c r="AJ5" s="266" t="s">
        <v>126</v>
      </c>
      <c r="AK5" s="263" t="s">
        <v>351</v>
      </c>
      <c r="AL5" s="266" t="s">
        <v>126</v>
      </c>
      <c r="AM5" s="266" t="s">
        <v>129</v>
      </c>
      <c r="AN5" s="266" t="s">
        <v>126</v>
      </c>
      <c r="AO5" s="266" t="s">
        <v>130</v>
      </c>
      <c r="AP5" s="266" t="s">
        <v>126</v>
      </c>
      <c r="AQ5" s="432"/>
      <c r="AR5" s="104" t="s">
        <v>97</v>
      </c>
      <c r="AS5" s="103" t="s">
        <v>95</v>
      </c>
    </row>
    <row r="6" spans="2:45" ht="34.5" customHeight="1">
      <c r="B6" s="93">
        <f>'個人総合'!B5</f>
        <v>1</v>
      </c>
      <c r="C6" s="94" t="str">
        <f>'個人総合'!C5</f>
        <v>東京町田市立南</v>
      </c>
      <c r="D6" s="93">
        <f>'個人総合'!D5</f>
        <v>151</v>
      </c>
      <c r="E6" s="93" t="str">
        <f>'個人総合'!E5</f>
        <v>内山　由綺</v>
      </c>
      <c r="F6" s="93">
        <f>'個人総合'!F5</f>
        <v>3</v>
      </c>
      <c r="G6" s="95">
        <f>'個人総合'!G5</f>
        <v>14.6</v>
      </c>
      <c r="H6" s="96">
        <f>'個人総合'!H5</f>
        <v>1</v>
      </c>
      <c r="I6" s="95">
        <f>'個人総合'!I5</f>
        <v>15.9</v>
      </c>
      <c r="J6" s="96">
        <f>'個人総合'!J5</f>
        <v>1</v>
      </c>
      <c r="K6" s="95">
        <f>'個人総合'!K5</f>
        <v>13.4</v>
      </c>
      <c r="L6" s="96">
        <f>'個人総合'!L5</f>
        <v>10</v>
      </c>
      <c r="M6" s="95">
        <f>'個人総合'!M5</f>
        <v>14.8</v>
      </c>
      <c r="N6" s="96">
        <f>'個人総合'!N5</f>
        <v>1</v>
      </c>
      <c r="O6" s="95">
        <f>'個人総合'!O5</f>
        <v>58.7</v>
      </c>
      <c r="P6">
        <f>'個人総合'!P5</f>
        <v>1</v>
      </c>
      <c r="Q6" s="105">
        <f>'個人総合'!Q5</f>
      </c>
      <c r="R6" s="38">
        <f>COUNTIF($O$6:$O$130,O6)</f>
        <v>1</v>
      </c>
      <c r="S6" s="38"/>
      <c r="T6" s="433">
        <f>'団体総合'!D6</f>
        <v>1</v>
      </c>
      <c r="U6" s="93" t="str">
        <f>'団体総合'!E6</f>
        <v>埼玉戸田市立新曽</v>
      </c>
      <c r="V6" s="95">
        <f>'団体総合'!F6</f>
        <v>40.2</v>
      </c>
      <c r="W6" s="95">
        <f>'団体総合'!G6</f>
        <v>0</v>
      </c>
      <c r="X6" s="95">
        <f>'団体総合'!H6</f>
        <v>39.650000000000006</v>
      </c>
      <c r="Y6" s="95">
        <f>'団体総合'!I6</f>
        <v>40.300000000000004</v>
      </c>
      <c r="Z6" s="434">
        <f>'団体総合'!J6</f>
        <v>120.15</v>
      </c>
      <c r="AA6" s="202" t="s">
        <v>60</v>
      </c>
      <c r="AB6" s="42"/>
      <c r="AC6" s="38"/>
      <c r="AD6" s="433">
        <f>B6</f>
        <v>1</v>
      </c>
      <c r="AE6" s="95" t="str">
        <f aca="true" t="shared" si="0" ref="AE6:AS6">C6</f>
        <v>東京町田市立南</v>
      </c>
      <c r="AF6" s="186">
        <f t="shared" si="0"/>
        <v>151</v>
      </c>
      <c r="AG6" s="95" t="str">
        <f t="shared" si="0"/>
        <v>内山　由綺</v>
      </c>
      <c r="AH6" s="186">
        <f t="shared" si="0"/>
        <v>3</v>
      </c>
      <c r="AI6" s="95">
        <f t="shared" si="0"/>
        <v>14.6</v>
      </c>
      <c r="AJ6" s="186">
        <f t="shared" si="0"/>
        <v>1</v>
      </c>
      <c r="AK6" s="95">
        <f t="shared" si="0"/>
        <v>15.9</v>
      </c>
      <c r="AL6" s="186">
        <f t="shared" si="0"/>
        <v>1</v>
      </c>
      <c r="AM6" s="95">
        <f t="shared" si="0"/>
        <v>13.4</v>
      </c>
      <c r="AN6" s="186">
        <f t="shared" si="0"/>
        <v>10</v>
      </c>
      <c r="AO6" s="95">
        <f t="shared" si="0"/>
        <v>14.8</v>
      </c>
      <c r="AP6" s="186">
        <f t="shared" si="0"/>
        <v>1</v>
      </c>
      <c r="AQ6" s="434">
        <f t="shared" si="0"/>
        <v>58.7</v>
      </c>
      <c r="AR6" s="422">
        <f t="shared" si="0"/>
        <v>1</v>
      </c>
      <c r="AS6" s="186">
        <f t="shared" si="0"/>
      </c>
    </row>
    <row r="7" spans="2:45" ht="34.5" customHeight="1">
      <c r="B7" s="93">
        <f>'個人総合'!B6</f>
        <v>2</v>
      </c>
      <c r="C7" s="94" t="str">
        <f>'個人総合'!C7</f>
        <v>神奈川
大磯町立大磯</v>
      </c>
      <c r="D7" s="93">
        <f>'個人総合'!D7</f>
        <v>131</v>
      </c>
      <c r="E7" s="93" t="str">
        <f>'個人総合'!E7</f>
        <v>河崎　真理菜</v>
      </c>
      <c r="F7" s="93">
        <f>'個人総合'!F7</f>
        <v>1</v>
      </c>
      <c r="G7" s="95">
        <f>'個人総合'!G7</f>
        <v>14.2</v>
      </c>
      <c r="H7" s="96">
        <f>'個人総合'!H7</f>
        <v>2</v>
      </c>
      <c r="I7" s="95">
        <f>'個人総合'!I7</f>
        <v>14.1</v>
      </c>
      <c r="J7" s="96">
        <f>'個人総合'!J7</f>
        <v>3</v>
      </c>
      <c r="K7" s="95">
        <f>'個人総合'!K7</f>
        <v>13.65</v>
      </c>
      <c r="L7" s="96">
        <f>'個人総合'!L7</f>
        <v>6</v>
      </c>
      <c r="M7" s="95">
        <f>'個人総合'!M7</f>
        <v>13.5</v>
      </c>
      <c r="N7" s="96">
        <f>'個人総合'!N7</f>
        <v>9</v>
      </c>
      <c r="O7" s="95">
        <f>'個人総合'!O7</f>
        <v>55.449999999999996</v>
      </c>
      <c r="P7">
        <f>'個人総合'!P7</f>
        <v>3</v>
      </c>
      <c r="Q7" s="105">
        <f>'個人総合'!Q7</f>
      </c>
      <c r="R7" s="38">
        <f aca="true" t="shared" si="1" ref="R7:R70">COUNTIF($O$6:$O$130,O7)</f>
        <v>1</v>
      </c>
      <c r="S7" s="38"/>
      <c r="T7" s="433">
        <f>'団体総合'!D7</f>
        <v>2</v>
      </c>
      <c r="U7" s="93" t="str">
        <f>'団体総合'!E7</f>
        <v>東京板橋区立高島第二</v>
      </c>
      <c r="V7" s="95">
        <f>'団体総合'!F7</f>
        <v>38</v>
      </c>
      <c r="W7" s="95">
        <f>'団体総合'!G7</f>
        <v>0</v>
      </c>
      <c r="X7" s="95">
        <f>'団体総合'!H7</f>
        <v>38.89999999999999</v>
      </c>
      <c r="Y7" s="95">
        <f>'団体総合'!I7</f>
        <v>38.14999999999999</v>
      </c>
      <c r="Z7" s="434">
        <f>'団体総合'!J7</f>
        <v>115.04999999999998</v>
      </c>
      <c r="AA7" s="202" t="s">
        <v>60</v>
      </c>
      <c r="AB7" s="42"/>
      <c r="AC7" s="38"/>
      <c r="AD7" s="433">
        <f aca="true" t="shared" si="2" ref="AD7:AD15">B7</f>
        <v>2</v>
      </c>
      <c r="AE7" s="95" t="str">
        <f aca="true" t="shared" si="3" ref="AE7:AE16">C7</f>
        <v>神奈川
大磯町立大磯</v>
      </c>
      <c r="AF7" s="186">
        <f aca="true" t="shared" si="4" ref="AF7:AF16">D7</f>
        <v>131</v>
      </c>
      <c r="AG7" s="95" t="str">
        <f aca="true" t="shared" si="5" ref="AG7:AG16">E7</f>
        <v>河崎　真理菜</v>
      </c>
      <c r="AH7" s="186">
        <f aca="true" t="shared" si="6" ref="AH7:AH16">F7</f>
        <v>1</v>
      </c>
      <c r="AI7" s="95">
        <f aca="true" t="shared" si="7" ref="AI7:AI16">G7</f>
        <v>14.2</v>
      </c>
      <c r="AJ7" s="186">
        <f aca="true" t="shared" si="8" ref="AJ7:AJ16">H7</f>
        <v>2</v>
      </c>
      <c r="AK7" s="95">
        <f aca="true" t="shared" si="9" ref="AK7:AK16">I7</f>
        <v>14.1</v>
      </c>
      <c r="AL7" s="186">
        <f aca="true" t="shared" si="10" ref="AL7:AL16">J7</f>
        <v>3</v>
      </c>
      <c r="AM7" s="95">
        <f aca="true" t="shared" si="11" ref="AM7:AM16">K7</f>
        <v>13.65</v>
      </c>
      <c r="AN7" s="186">
        <f aca="true" t="shared" si="12" ref="AN7:AN16">L7</f>
        <v>6</v>
      </c>
      <c r="AO7" s="95">
        <f aca="true" t="shared" si="13" ref="AO7:AO16">M7</f>
        <v>13.5</v>
      </c>
      <c r="AP7" s="186">
        <f aca="true" t="shared" si="14" ref="AP7:AP16">N7</f>
        <v>9</v>
      </c>
      <c r="AQ7" s="434">
        <f aca="true" t="shared" si="15" ref="AQ7:AQ16">O7</f>
        <v>55.449999999999996</v>
      </c>
      <c r="AR7" s="422">
        <f aca="true" t="shared" si="16" ref="AR7:AR16">P7</f>
        <v>3</v>
      </c>
      <c r="AS7" s="186">
        <f aca="true" t="shared" si="17" ref="AS7:AS16">Q7</f>
      </c>
    </row>
    <row r="8" spans="2:45" ht="34.5" customHeight="1" thickBot="1">
      <c r="B8" s="93">
        <f>'個人総合'!B7</f>
        <v>3</v>
      </c>
      <c r="C8" s="94" t="str">
        <f>'個人総合'!C8</f>
        <v>千葉
船橋市立高根台</v>
      </c>
      <c r="D8" s="93">
        <f>'個人総合'!D8</f>
        <v>171</v>
      </c>
      <c r="E8" s="93" t="str">
        <f>'個人総合'!E8</f>
        <v>坂本　実優</v>
      </c>
      <c r="F8" s="93">
        <f>'個人総合'!F8</f>
        <v>3</v>
      </c>
      <c r="G8" s="95">
        <f>'個人総合'!G8</f>
        <v>13.9</v>
      </c>
      <c r="H8" s="96">
        <f>'個人総合'!H8</f>
        <v>4</v>
      </c>
      <c r="I8" s="95">
        <f>'個人総合'!I8</f>
        <v>13.05</v>
      </c>
      <c r="J8" s="96">
        <f>'個人総合'!J8</f>
        <v>8</v>
      </c>
      <c r="K8" s="95">
        <f>'個人総合'!K8</f>
        <v>14.3</v>
      </c>
      <c r="L8" s="96">
        <f>'個人総合'!L8</f>
        <v>2</v>
      </c>
      <c r="M8" s="95">
        <f>'個人総合'!M8</f>
        <v>13.95</v>
      </c>
      <c r="N8" s="96">
        <f>'個人総合'!N8</f>
        <v>4</v>
      </c>
      <c r="O8" s="95">
        <f>'個人総合'!O8</f>
        <v>55.2</v>
      </c>
      <c r="P8">
        <f>'個人総合'!P8</f>
        <v>4</v>
      </c>
      <c r="Q8" s="105">
        <f>'個人総合'!Q8</f>
      </c>
      <c r="R8" s="38">
        <f t="shared" si="1"/>
        <v>1</v>
      </c>
      <c r="S8" s="38"/>
      <c r="T8" s="435">
        <f>'団体総合'!D8</f>
        <v>3</v>
      </c>
      <c r="U8" s="195" t="str">
        <f>'団体総合'!E8</f>
        <v>東京藤村女子</v>
      </c>
      <c r="V8" s="208">
        <f>'団体総合'!F8</f>
        <v>37.449999999999996</v>
      </c>
      <c r="W8" s="208">
        <f>'団体総合'!G8</f>
        <v>0</v>
      </c>
      <c r="X8" s="208">
        <f>'団体総合'!H8</f>
        <v>35.8</v>
      </c>
      <c r="Y8" s="208">
        <f>'団体総合'!I8</f>
        <v>39.9</v>
      </c>
      <c r="Z8" s="436">
        <f>'団体総合'!J8</f>
        <v>113.15</v>
      </c>
      <c r="AA8" s="202" t="s">
        <v>60</v>
      </c>
      <c r="AB8" s="42"/>
      <c r="AC8" s="38"/>
      <c r="AD8" s="433">
        <f t="shared" si="2"/>
        <v>3</v>
      </c>
      <c r="AE8" s="95" t="str">
        <f t="shared" si="3"/>
        <v>千葉
船橋市立高根台</v>
      </c>
      <c r="AF8" s="186">
        <f t="shared" si="4"/>
        <v>171</v>
      </c>
      <c r="AG8" s="95" t="str">
        <f t="shared" si="5"/>
        <v>坂本　実優</v>
      </c>
      <c r="AH8" s="186">
        <f t="shared" si="6"/>
        <v>3</v>
      </c>
      <c r="AI8" s="95">
        <f t="shared" si="7"/>
        <v>13.9</v>
      </c>
      <c r="AJ8" s="186">
        <f t="shared" si="8"/>
        <v>4</v>
      </c>
      <c r="AK8" s="95">
        <f t="shared" si="9"/>
        <v>13.05</v>
      </c>
      <c r="AL8" s="186">
        <f t="shared" si="10"/>
        <v>8</v>
      </c>
      <c r="AM8" s="95">
        <f t="shared" si="11"/>
        <v>14.3</v>
      </c>
      <c r="AN8" s="186">
        <f t="shared" si="12"/>
        <v>2</v>
      </c>
      <c r="AO8" s="95">
        <f t="shared" si="13"/>
        <v>13.95</v>
      </c>
      <c r="AP8" s="186">
        <f t="shared" si="14"/>
        <v>4</v>
      </c>
      <c r="AQ8" s="434">
        <f t="shared" si="15"/>
        <v>55.2</v>
      </c>
      <c r="AR8" s="422">
        <f t="shared" si="16"/>
        <v>4</v>
      </c>
      <c r="AS8" s="186">
        <f t="shared" si="17"/>
      </c>
    </row>
    <row r="9" spans="2:45" ht="34.5" customHeight="1" thickBot="1" thickTop="1">
      <c r="B9" s="93">
        <f>'個人総合'!B8</f>
        <v>4</v>
      </c>
      <c r="C9" s="94" t="str">
        <f>'個人総合'!C10</f>
        <v>東京練馬区立大泉学園</v>
      </c>
      <c r="D9" s="93">
        <f>'個人総合'!D10</f>
        <v>153</v>
      </c>
      <c r="E9" s="93" t="str">
        <f>'個人総合'!E10</f>
        <v>平岩　優奈</v>
      </c>
      <c r="F9" s="93">
        <f>'個人総合'!F10</f>
        <v>2</v>
      </c>
      <c r="G9" s="95">
        <f>'個人総合'!G10</f>
        <v>13.8</v>
      </c>
      <c r="H9" s="96">
        <f>'個人総合'!H10</f>
        <v>5</v>
      </c>
      <c r="I9" s="95">
        <f>'個人総合'!I10</f>
        <v>12.15</v>
      </c>
      <c r="J9" s="96">
        <f>'個人総合'!J10</f>
        <v>20</v>
      </c>
      <c r="K9" s="95">
        <f>'個人総合'!K10</f>
        <v>13.45</v>
      </c>
      <c r="L9" s="96">
        <f>'個人総合'!L10</f>
        <v>8</v>
      </c>
      <c r="M9" s="95">
        <f>'個人総合'!M10</f>
        <v>14.2</v>
      </c>
      <c r="N9" s="96">
        <f>'個人総合'!N10</f>
        <v>2</v>
      </c>
      <c r="O9" s="95">
        <f>'個人総合'!O10</f>
        <v>53.60000000000001</v>
      </c>
      <c r="P9">
        <f>'個人総合'!P10</f>
        <v>6</v>
      </c>
      <c r="Q9" s="105">
        <f>'個人総合'!Q10</f>
      </c>
      <c r="R9" s="38">
        <f t="shared" si="1"/>
        <v>1</v>
      </c>
      <c r="S9" s="38"/>
      <c r="T9" s="447">
        <f>'団体総合'!D9</f>
        <v>4</v>
      </c>
      <c r="U9" s="448" t="str">
        <f>'団体総合'!E9</f>
        <v>埼玉聖望学園</v>
      </c>
      <c r="V9" s="449">
        <f>'団体総合'!F9</f>
        <v>38.79999999999999</v>
      </c>
      <c r="W9" s="449">
        <f>'団体総合'!G9</f>
        <v>0</v>
      </c>
      <c r="X9" s="449">
        <f>'団体総合'!H9</f>
        <v>35.3</v>
      </c>
      <c r="Y9" s="449">
        <f>'団体総合'!I9</f>
        <v>38.7</v>
      </c>
      <c r="Z9" s="450">
        <f>'団体総合'!J9</f>
        <v>112.8</v>
      </c>
      <c r="AA9" s="202" t="s">
        <v>60</v>
      </c>
      <c r="AB9" s="42"/>
      <c r="AC9" s="38"/>
      <c r="AD9" s="433">
        <f t="shared" si="2"/>
        <v>4</v>
      </c>
      <c r="AE9" s="95" t="str">
        <f t="shared" si="3"/>
        <v>東京練馬区立大泉学園</v>
      </c>
      <c r="AF9" s="186">
        <f t="shared" si="4"/>
        <v>153</v>
      </c>
      <c r="AG9" s="95" t="str">
        <f t="shared" si="5"/>
        <v>平岩　優奈</v>
      </c>
      <c r="AH9" s="186">
        <f t="shared" si="6"/>
        <v>2</v>
      </c>
      <c r="AI9" s="95">
        <f t="shared" si="7"/>
        <v>13.8</v>
      </c>
      <c r="AJ9" s="186">
        <f t="shared" si="8"/>
        <v>5</v>
      </c>
      <c r="AK9" s="95">
        <f t="shared" si="9"/>
        <v>12.15</v>
      </c>
      <c r="AL9" s="186">
        <f t="shared" si="10"/>
        <v>20</v>
      </c>
      <c r="AM9" s="95">
        <f t="shared" si="11"/>
        <v>13.45</v>
      </c>
      <c r="AN9" s="186">
        <f t="shared" si="12"/>
        <v>8</v>
      </c>
      <c r="AO9" s="95">
        <f t="shared" si="13"/>
        <v>14.2</v>
      </c>
      <c r="AP9" s="186">
        <f t="shared" si="14"/>
        <v>2</v>
      </c>
      <c r="AQ9" s="434">
        <f t="shared" si="15"/>
        <v>53.60000000000001</v>
      </c>
      <c r="AR9" s="422">
        <f t="shared" si="16"/>
        <v>6</v>
      </c>
      <c r="AS9" s="186">
        <f t="shared" si="17"/>
      </c>
    </row>
    <row r="10" spans="2:45" ht="34.5" customHeight="1">
      <c r="B10" s="93">
        <f>'個人総合'!B9</f>
        <v>5</v>
      </c>
      <c r="C10" s="94" t="str">
        <f>'個人総合'!C11</f>
        <v>東京世田谷区立用賀</v>
      </c>
      <c r="D10" s="93">
        <f>'個人総合'!D11</f>
        <v>152</v>
      </c>
      <c r="E10" s="93" t="str">
        <f>'個人総合'!E11</f>
        <v>青柳　有香</v>
      </c>
      <c r="F10" s="93">
        <f>'個人総合'!F11</f>
        <v>2</v>
      </c>
      <c r="G10" s="95">
        <f>'個人総合'!G11</f>
        <v>13.35</v>
      </c>
      <c r="H10" s="96">
        <f>'個人総合'!H11</f>
        <v>11</v>
      </c>
      <c r="I10" s="95">
        <f>'個人総合'!I11</f>
        <v>12.45</v>
      </c>
      <c r="J10" s="96">
        <f>'個人総合'!J11</f>
        <v>14</v>
      </c>
      <c r="K10" s="95">
        <f>'個人総合'!K11</f>
        <v>13.8</v>
      </c>
      <c r="L10" s="96">
        <f>'個人総合'!L11</f>
        <v>3</v>
      </c>
      <c r="M10" s="95">
        <f>'個人総合'!M11</f>
        <v>13.45</v>
      </c>
      <c r="N10" s="96">
        <f>'個人総合'!N11</f>
        <v>10</v>
      </c>
      <c r="O10" s="95">
        <f>'個人総合'!O11</f>
        <v>53.05</v>
      </c>
      <c r="P10">
        <f>'個人総合'!P11</f>
        <v>7</v>
      </c>
      <c r="Q10" s="105">
        <f>'個人総合'!Q11</f>
      </c>
      <c r="R10" s="38">
        <f t="shared" si="1"/>
        <v>1</v>
      </c>
      <c r="S10" s="38"/>
      <c r="T10" s="38"/>
      <c r="U10" s="38"/>
      <c r="V10" s="42"/>
      <c r="W10" s="42"/>
      <c r="X10" s="42"/>
      <c r="Y10" s="42"/>
      <c r="Z10" s="42"/>
      <c r="AA10" s="202" t="s">
        <v>60</v>
      </c>
      <c r="AB10" s="42"/>
      <c r="AC10" s="38"/>
      <c r="AD10" s="433">
        <f t="shared" si="2"/>
        <v>5</v>
      </c>
      <c r="AE10" s="95" t="str">
        <f t="shared" si="3"/>
        <v>東京世田谷区立用賀</v>
      </c>
      <c r="AF10" s="186">
        <f t="shared" si="4"/>
        <v>152</v>
      </c>
      <c r="AG10" s="95" t="str">
        <f t="shared" si="5"/>
        <v>青柳　有香</v>
      </c>
      <c r="AH10" s="186">
        <f t="shared" si="6"/>
        <v>2</v>
      </c>
      <c r="AI10" s="95">
        <f t="shared" si="7"/>
        <v>13.35</v>
      </c>
      <c r="AJ10" s="186">
        <f t="shared" si="8"/>
        <v>11</v>
      </c>
      <c r="AK10" s="95">
        <f t="shared" si="9"/>
        <v>12.45</v>
      </c>
      <c r="AL10" s="186">
        <f t="shared" si="10"/>
        <v>14</v>
      </c>
      <c r="AM10" s="95">
        <f t="shared" si="11"/>
        <v>13.8</v>
      </c>
      <c r="AN10" s="186">
        <f t="shared" si="12"/>
        <v>3</v>
      </c>
      <c r="AO10" s="95">
        <f t="shared" si="13"/>
        <v>13.45</v>
      </c>
      <c r="AP10" s="186">
        <f t="shared" si="14"/>
        <v>10</v>
      </c>
      <c r="AQ10" s="434">
        <f t="shared" si="15"/>
        <v>53.05</v>
      </c>
      <c r="AR10" s="422">
        <f t="shared" si="16"/>
        <v>7</v>
      </c>
      <c r="AS10" s="186">
        <f t="shared" si="17"/>
      </c>
    </row>
    <row r="11" spans="2:45" ht="34.5" customHeight="1">
      <c r="B11" s="93">
        <f>'個人総合'!B10</f>
        <v>6</v>
      </c>
      <c r="C11" s="94" t="str">
        <f>'個人総合'!C13</f>
        <v>埼玉さいたま市立東浦和</v>
      </c>
      <c r="D11" s="93">
        <f>'個人総合'!D13</f>
        <v>121</v>
      </c>
      <c r="E11" s="93" t="str">
        <f>'個人総合'!E13</f>
        <v>矢田部　清花</v>
      </c>
      <c r="F11" s="93">
        <f>'個人総合'!F13</f>
        <v>1</v>
      </c>
      <c r="G11" s="95">
        <f>'個人総合'!G13</f>
        <v>12.8</v>
      </c>
      <c r="H11" s="96">
        <f>'個人総合'!H13</f>
        <v>21</v>
      </c>
      <c r="I11" s="95">
        <f>'個人総合'!I13</f>
        <v>12.7</v>
      </c>
      <c r="J11" s="96">
        <f>'個人総合'!J13</f>
        <v>11</v>
      </c>
      <c r="K11" s="95">
        <f>'個人総合'!K13</f>
        <v>13.5</v>
      </c>
      <c r="L11" s="96">
        <f>'個人総合'!L13</f>
        <v>7</v>
      </c>
      <c r="M11" s="95">
        <f>'個人総合'!M13</f>
        <v>13.3</v>
      </c>
      <c r="N11" s="96">
        <f>'個人総合'!N13</f>
        <v>13</v>
      </c>
      <c r="O11" s="95">
        <f>'個人総合'!O13</f>
        <v>52.3</v>
      </c>
      <c r="P11">
        <f>'個人総合'!P13</f>
        <v>9</v>
      </c>
      <c r="Q11" s="105">
        <f>'個人総合'!Q13</f>
      </c>
      <c r="R11" s="38">
        <f t="shared" si="1"/>
        <v>1</v>
      </c>
      <c r="S11" s="38"/>
      <c r="T11" s="38"/>
      <c r="U11" s="38"/>
      <c r="V11" s="42"/>
      <c r="W11" s="42"/>
      <c r="X11" s="42"/>
      <c r="Y11" s="42"/>
      <c r="Z11" s="42"/>
      <c r="AA11" s="202" t="s">
        <v>60</v>
      </c>
      <c r="AB11" s="42"/>
      <c r="AC11" s="38"/>
      <c r="AD11" s="433">
        <f t="shared" si="2"/>
        <v>6</v>
      </c>
      <c r="AE11" s="95" t="str">
        <f t="shared" si="3"/>
        <v>埼玉さいたま市立東浦和</v>
      </c>
      <c r="AF11" s="186">
        <f t="shared" si="4"/>
        <v>121</v>
      </c>
      <c r="AG11" s="95" t="str">
        <f t="shared" si="5"/>
        <v>矢田部　清花</v>
      </c>
      <c r="AH11" s="186">
        <f t="shared" si="6"/>
        <v>1</v>
      </c>
      <c r="AI11" s="95">
        <f t="shared" si="7"/>
        <v>12.8</v>
      </c>
      <c r="AJ11" s="186">
        <f t="shared" si="8"/>
        <v>21</v>
      </c>
      <c r="AK11" s="95">
        <f t="shared" si="9"/>
        <v>12.7</v>
      </c>
      <c r="AL11" s="186">
        <f t="shared" si="10"/>
        <v>11</v>
      </c>
      <c r="AM11" s="95">
        <f t="shared" si="11"/>
        <v>13.5</v>
      </c>
      <c r="AN11" s="186">
        <f t="shared" si="12"/>
        <v>7</v>
      </c>
      <c r="AO11" s="95">
        <f t="shared" si="13"/>
        <v>13.3</v>
      </c>
      <c r="AP11" s="186">
        <f t="shared" si="14"/>
        <v>13</v>
      </c>
      <c r="AQ11" s="434">
        <f t="shared" si="15"/>
        <v>52.3</v>
      </c>
      <c r="AR11" s="422">
        <f t="shared" si="16"/>
        <v>9</v>
      </c>
      <c r="AS11" s="186">
        <f t="shared" si="17"/>
      </c>
    </row>
    <row r="12" spans="2:45" ht="34.5" customHeight="1">
      <c r="B12" s="93">
        <f>'個人総合'!B11</f>
        <v>7</v>
      </c>
      <c r="C12" s="94" t="str">
        <f>'個人総合'!C14</f>
        <v>埼玉聖望学園</v>
      </c>
      <c r="D12" s="93">
        <f>'個人総合'!D14</f>
        <v>28</v>
      </c>
      <c r="E12" s="93" t="str">
        <f>'個人総合'!E14</f>
        <v>田中　　萠</v>
      </c>
      <c r="F12" s="93">
        <f>'個人総合'!F14</f>
        <v>1</v>
      </c>
      <c r="G12" s="95">
        <f>'個人総合'!G14</f>
        <v>13.05</v>
      </c>
      <c r="H12" s="96">
        <f>'個人総合'!H14</f>
        <v>14</v>
      </c>
      <c r="I12" s="95">
        <f>'個人総合'!I14</f>
        <v>13.6</v>
      </c>
      <c r="J12" s="96">
        <f>'個人総合'!J14</f>
        <v>6</v>
      </c>
      <c r="K12" s="95">
        <f>'個人総合'!K14</f>
        <v>12.25</v>
      </c>
      <c r="L12" s="96">
        <f>'個人総合'!L14</f>
        <v>33</v>
      </c>
      <c r="M12" s="95">
        <f>'個人総合'!M14</f>
        <v>13.3</v>
      </c>
      <c r="N12" s="96">
        <f>'個人総合'!N14</f>
        <v>13</v>
      </c>
      <c r="O12" s="95">
        <f>'個人総合'!O14</f>
        <v>52.2</v>
      </c>
      <c r="P12">
        <f>'個人総合'!P14</f>
        <v>10</v>
      </c>
      <c r="Q12" s="105">
        <f>'個人総合'!Q14</f>
        <v>4</v>
      </c>
      <c r="R12" s="38">
        <f t="shared" si="1"/>
        <v>1</v>
      </c>
      <c r="S12" s="38"/>
      <c r="T12" s="38"/>
      <c r="U12" s="38"/>
      <c r="V12" s="42"/>
      <c r="W12" s="42"/>
      <c r="X12" s="42"/>
      <c r="Y12" s="42"/>
      <c r="Z12" s="42"/>
      <c r="AA12" s="202" t="s">
        <v>60</v>
      </c>
      <c r="AB12" s="42"/>
      <c r="AC12" s="38"/>
      <c r="AD12" s="433">
        <f t="shared" si="2"/>
        <v>7</v>
      </c>
      <c r="AE12" s="95" t="str">
        <f t="shared" si="3"/>
        <v>埼玉聖望学園</v>
      </c>
      <c r="AF12" s="186">
        <f t="shared" si="4"/>
        <v>28</v>
      </c>
      <c r="AG12" s="95" t="str">
        <f t="shared" si="5"/>
        <v>田中　　萠</v>
      </c>
      <c r="AH12" s="186">
        <f t="shared" si="6"/>
        <v>1</v>
      </c>
      <c r="AI12" s="95">
        <f t="shared" si="7"/>
        <v>13.05</v>
      </c>
      <c r="AJ12" s="186">
        <f t="shared" si="8"/>
        <v>14</v>
      </c>
      <c r="AK12" s="95">
        <f t="shared" si="9"/>
        <v>13.6</v>
      </c>
      <c r="AL12" s="186">
        <f t="shared" si="10"/>
        <v>6</v>
      </c>
      <c r="AM12" s="95">
        <f t="shared" si="11"/>
        <v>12.25</v>
      </c>
      <c r="AN12" s="186">
        <f t="shared" si="12"/>
        <v>33</v>
      </c>
      <c r="AO12" s="95">
        <f t="shared" si="13"/>
        <v>13.3</v>
      </c>
      <c r="AP12" s="186">
        <f t="shared" si="14"/>
        <v>13</v>
      </c>
      <c r="AQ12" s="434">
        <f t="shared" si="15"/>
        <v>52.2</v>
      </c>
      <c r="AR12" s="422">
        <f t="shared" si="16"/>
        <v>10</v>
      </c>
      <c r="AS12" s="186">
        <f t="shared" si="17"/>
        <v>4</v>
      </c>
    </row>
    <row r="13" spans="2:45" ht="34.5" customHeight="1">
      <c r="B13" s="93">
        <f>'個人総合'!B12</f>
        <v>8</v>
      </c>
      <c r="C13" s="94" t="str">
        <f>'個人総合'!C15</f>
        <v>栃木宇都宮市立陽北</v>
      </c>
      <c r="D13" s="93">
        <f>'個人総合'!D15</f>
        <v>161</v>
      </c>
      <c r="E13" s="93" t="str">
        <f>'個人総合'!E15</f>
        <v>平津　彩野</v>
      </c>
      <c r="F13" s="93">
        <f>'個人総合'!F15</f>
        <v>3</v>
      </c>
      <c r="G13" s="95">
        <f>'個人総合'!G15</f>
        <v>13.7</v>
      </c>
      <c r="H13" s="96">
        <f>'個人総合'!H15</f>
        <v>6</v>
      </c>
      <c r="I13" s="95">
        <f>'個人総合'!I15</f>
        <v>13</v>
      </c>
      <c r="J13" s="96">
        <f>'個人総合'!J15</f>
        <v>9</v>
      </c>
      <c r="K13" s="95">
        <f>'個人総合'!K15</f>
        <v>12.15</v>
      </c>
      <c r="L13" s="96">
        <f>'個人総合'!L15</f>
        <v>35</v>
      </c>
      <c r="M13" s="95">
        <f>'個人総合'!M15</f>
        <v>13.25</v>
      </c>
      <c r="N13" s="96">
        <f>'個人総合'!N15</f>
        <v>15</v>
      </c>
      <c r="O13" s="95">
        <f>'個人総合'!O15</f>
        <v>52.1</v>
      </c>
      <c r="P13">
        <f>'個人総合'!P15</f>
        <v>11</v>
      </c>
      <c r="Q13" s="38">
        <f>'個人総合'!Q15</f>
      </c>
      <c r="R13" s="38">
        <f t="shared" si="1"/>
        <v>1</v>
      </c>
      <c r="S13" s="38"/>
      <c r="T13" s="38"/>
      <c r="U13" s="38"/>
      <c r="V13" s="42"/>
      <c r="W13" s="42"/>
      <c r="X13" s="42"/>
      <c r="Y13" s="42"/>
      <c r="Z13" s="42"/>
      <c r="AA13" s="202" t="s">
        <v>60</v>
      </c>
      <c r="AB13" s="42"/>
      <c r="AC13" s="38"/>
      <c r="AD13" s="433">
        <f t="shared" si="2"/>
        <v>8</v>
      </c>
      <c r="AE13" s="95" t="str">
        <f t="shared" si="3"/>
        <v>栃木宇都宮市立陽北</v>
      </c>
      <c r="AF13" s="186">
        <f t="shared" si="4"/>
        <v>161</v>
      </c>
      <c r="AG13" s="95" t="str">
        <f t="shared" si="5"/>
        <v>平津　彩野</v>
      </c>
      <c r="AH13" s="186">
        <f t="shared" si="6"/>
        <v>3</v>
      </c>
      <c r="AI13" s="95">
        <f t="shared" si="7"/>
        <v>13.7</v>
      </c>
      <c r="AJ13" s="186">
        <f t="shared" si="8"/>
        <v>6</v>
      </c>
      <c r="AK13" s="95">
        <f t="shared" si="9"/>
        <v>13</v>
      </c>
      <c r="AL13" s="186">
        <f t="shared" si="10"/>
        <v>9</v>
      </c>
      <c r="AM13" s="95">
        <f t="shared" si="11"/>
        <v>12.15</v>
      </c>
      <c r="AN13" s="186">
        <f t="shared" si="12"/>
        <v>35</v>
      </c>
      <c r="AO13" s="95">
        <f t="shared" si="13"/>
        <v>13.25</v>
      </c>
      <c r="AP13" s="186">
        <f t="shared" si="14"/>
        <v>15</v>
      </c>
      <c r="AQ13" s="434">
        <f t="shared" si="15"/>
        <v>52.1</v>
      </c>
      <c r="AR13" s="422">
        <f t="shared" si="16"/>
        <v>11</v>
      </c>
      <c r="AS13" s="186">
        <f t="shared" si="17"/>
      </c>
    </row>
    <row r="14" spans="2:45" ht="34.5" customHeight="1" thickBot="1">
      <c r="B14" s="93">
        <f>'個人総合'!B13</f>
        <v>9</v>
      </c>
      <c r="C14" s="94" t="str">
        <f>'個人総合'!C17</f>
        <v>千葉佐倉市立西志津</v>
      </c>
      <c r="D14" s="93">
        <f>'個人総合'!D17</f>
        <v>172</v>
      </c>
      <c r="E14" s="93" t="str">
        <f>'個人総合'!E17</f>
        <v>原島　瑛里</v>
      </c>
      <c r="F14" s="93">
        <f>'個人総合'!F17</f>
        <v>3</v>
      </c>
      <c r="G14" s="95">
        <f>'個人総合'!G17</f>
        <v>13.5</v>
      </c>
      <c r="H14" s="96">
        <f>'個人総合'!H17</f>
        <v>8</v>
      </c>
      <c r="I14" s="95">
        <f>'個人総合'!I17</f>
        <v>12.2</v>
      </c>
      <c r="J14" s="96">
        <f>'個人総合'!J17</f>
        <v>18</v>
      </c>
      <c r="K14" s="95">
        <f>'個人総合'!K17</f>
        <v>12.95</v>
      </c>
      <c r="L14" s="96">
        <f>'個人総合'!L17</f>
        <v>18</v>
      </c>
      <c r="M14" s="95">
        <f>'個人総合'!M17</f>
        <v>12.9</v>
      </c>
      <c r="N14" s="96">
        <f>'個人総合'!N17</f>
        <v>24</v>
      </c>
      <c r="O14" s="95">
        <f>'個人総合'!O17</f>
        <v>51.55</v>
      </c>
      <c r="P14">
        <f>'個人総合'!P17</f>
        <v>12</v>
      </c>
      <c r="Q14" s="105">
        <f>'個人総合'!Q17</f>
      </c>
      <c r="R14" s="38">
        <f t="shared" si="1"/>
        <v>1</v>
      </c>
      <c r="S14" s="38"/>
      <c r="T14" s="38"/>
      <c r="U14" s="38"/>
      <c r="V14" s="42" t="s">
        <v>60</v>
      </c>
      <c r="W14" s="42">
        <v>0</v>
      </c>
      <c r="X14" s="42" t="s">
        <v>60</v>
      </c>
      <c r="Y14" s="42" t="s">
        <v>60</v>
      </c>
      <c r="Z14" s="42" t="s">
        <v>60</v>
      </c>
      <c r="AA14" s="202" t="s">
        <v>60</v>
      </c>
      <c r="AB14" s="42"/>
      <c r="AC14" s="38"/>
      <c r="AD14" s="435">
        <f t="shared" si="2"/>
        <v>9</v>
      </c>
      <c r="AE14" s="208" t="str">
        <f t="shared" si="3"/>
        <v>千葉佐倉市立西志津</v>
      </c>
      <c r="AF14" s="207">
        <f t="shared" si="4"/>
        <v>172</v>
      </c>
      <c r="AG14" s="208" t="str">
        <f t="shared" si="5"/>
        <v>原島　瑛里</v>
      </c>
      <c r="AH14" s="207">
        <f t="shared" si="6"/>
        <v>3</v>
      </c>
      <c r="AI14" s="208">
        <f t="shared" si="7"/>
        <v>13.5</v>
      </c>
      <c r="AJ14" s="207">
        <f t="shared" si="8"/>
        <v>8</v>
      </c>
      <c r="AK14" s="208">
        <f t="shared" si="9"/>
        <v>12.2</v>
      </c>
      <c r="AL14" s="207">
        <f t="shared" si="10"/>
        <v>18</v>
      </c>
      <c r="AM14" s="208">
        <f t="shared" si="11"/>
        <v>12.95</v>
      </c>
      <c r="AN14" s="207">
        <f t="shared" si="12"/>
        <v>18</v>
      </c>
      <c r="AO14" s="208">
        <f t="shared" si="13"/>
        <v>12.9</v>
      </c>
      <c r="AP14" s="207">
        <f t="shared" si="14"/>
        <v>24</v>
      </c>
      <c r="AQ14" s="436">
        <f t="shared" si="15"/>
        <v>51.55</v>
      </c>
      <c r="AR14" s="423">
        <f t="shared" si="16"/>
        <v>12</v>
      </c>
      <c r="AS14" s="207">
        <f t="shared" si="17"/>
      </c>
    </row>
    <row r="15" spans="2:45" ht="34.5" customHeight="1" thickTop="1">
      <c r="B15" s="93">
        <f>'個人総合'!B14</f>
        <v>10</v>
      </c>
      <c r="C15" s="94" t="str">
        <f>'個人総合'!C18</f>
        <v>山梨山梨市立山梨南</v>
      </c>
      <c r="D15" s="93">
        <f>'個人総合'!D18</f>
        <v>8</v>
      </c>
      <c r="E15" s="93" t="str">
        <f>'個人総合'!E18</f>
        <v>三森　梨央</v>
      </c>
      <c r="F15" s="93">
        <f>'個人総合'!F18</f>
        <v>2</v>
      </c>
      <c r="G15" s="95">
        <f>'個人総合'!G18</f>
        <v>12.85</v>
      </c>
      <c r="H15" s="96">
        <f>'個人総合'!H18</f>
        <v>18</v>
      </c>
      <c r="I15" s="95">
        <f>'個人総合'!I18</f>
        <v>12.55</v>
      </c>
      <c r="J15" s="96">
        <f>'個人総合'!J18</f>
        <v>13</v>
      </c>
      <c r="K15" s="95">
        <f>'個人総合'!K18</f>
        <v>13.4</v>
      </c>
      <c r="L15" s="96">
        <f>'個人総合'!L18</f>
        <v>10</v>
      </c>
      <c r="M15" s="95">
        <f>'個人総合'!M18</f>
        <v>12.7</v>
      </c>
      <c r="N15" s="96">
        <f>'個人総合'!N18</f>
        <v>27</v>
      </c>
      <c r="O15" s="95">
        <f>'個人総合'!O18</f>
        <v>51.5</v>
      </c>
      <c r="P15">
        <f>'個人総合'!P18</f>
        <v>14</v>
      </c>
      <c r="Q15" s="105">
        <f>'個人総合'!Q18</f>
        <v>9</v>
      </c>
      <c r="R15" s="38">
        <f t="shared" si="1"/>
        <v>1</v>
      </c>
      <c r="S15" s="38"/>
      <c r="T15" s="38"/>
      <c r="U15" s="38"/>
      <c r="V15" s="42" t="s">
        <v>60</v>
      </c>
      <c r="W15" s="42">
        <v>0</v>
      </c>
      <c r="X15" s="42" t="s">
        <v>60</v>
      </c>
      <c r="Y15" s="42" t="s">
        <v>60</v>
      </c>
      <c r="Z15" s="42" t="s">
        <v>60</v>
      </c>
      <c r="AA15" s="202" t="s">
        <v>60</v>
      </c>
      <c r="AB15" s="42"/>
      <c r="AC15" s="38"/>
      <c r="AD15" s="437">
        <f t="shared" si="2"/>
        <v>10</v>
      </c>
      <c r="AE15" s="210" t="str">
        <f t="shared" si="3"/>
        <v>山梨山梨市立山梨南</v>
      </c>
      <c r="AF15" s="209">
        <f t="shared" si="4"/>
        <v>8</v>
      </c>
      <c r="AG15" s="210" t="str">
        <f t="shared" si="5"/>
        <v>三森　梨央</v>
      </c>
      <c r="AH15" s="209">
        <f t="shared" si="6"/>
        <v>2</v>
      </c>
      <c r="AI15" s="210">
        <f t="shared" si="7"/>
        <v>12.85</v>
      </c>
      <c r="AJ15" s="209">
        <f t="shared" si="8"/>
        <v>18</v>
      </c>
      <c r="AK15" s="210">
        <f t="shared" si="9"/>
        <v>12.55</v>
      </c>
      <c r="AL15" s="209">
        <f t="shared" si="10"/>
        <v>13</v>
      </c>
      <c r="AM15" s="210">
        <f t="shared" si="11"/>
        <v>13.4</v>
      </c>
      <c r="AN15" s="209">
        <f t="shared" si="12"/>
        <v>10</v>
      </c>
      <c r="AO15" s="210">
        <f t="shared" si="13"/>
        <v>12.7</v>
      </c>
      <c r="AP15" s="209">
        <f t="shared" si="14"/>
        <v>27</v>
      </c>
      <c r="AQ15" s="438">
        <f t="shared" si="15"/>
        <v>51.5</v>
      </c>
      <c r="AR15" s="424">
        <f t="shared" si="16"/>
        <v>14</v>
      </c>
      <c r="AS15" s="209">
        <f t="shared" si="17"/>
        <v>9</v>
      </c>
    </row>
    <row r="16" spans="2:45" ht="34.5" customHeight="1" thickBot="1">
      <c r="B16" s="93">
        <f>'個人総合'!B15</f>
        <v>11</v>
      </c>
      <c r="C16" s="94" t="str">
        <f>'個人総合'!C19</f>
        <v>埼玉聖望学園</v>
      </c>
      <c r="D16" s="93">
        <f>'個人総合'!D19</f>
        <v>27</v>
      </c>
      <c r="E16" s="93" t="str">
        <f>'個人総合'!E19</f>
        <v>大附　　遥</v>
      </c>
      <c r="F16" s="93">
        <f>'個人総合'!F19</f>
        <v>2</v>
      </c>
      <c r="G16" s="95">
        <f>'個人総合'!G19</f>
        <v>13.2</v>
      </c>
      <c r="H16" s="96">
        <f>'個人総合'!H19</f>
        <v>12</v>
      </c>
      <c r="I16" s="95">
        <f>'個人総合'!I19</f>
        <v>12</v>
      </c>
      <c r="J16" s="96">
        <f>'個人総合'!J19</f>
        <v>21</v>
      </c>
      <c r="K16" s="95">
        <f>'個人総合'!K19</f>
        <v>12.95</v>
      </c>
      <c r="L16" s="96">
        <f>'個人総合'!L19</f>
        <v>18</v>
      </c>
      <c r="M16" s="95">
        <f>'個人総合'!M19</f>
        <v>13.15</v>
      </c>
      <c r="N16" s="96">
        <f>'個人総合'!N19</f>
        <v>16</v>
      </c>
      <c r="O16" s="95">
        <f>'個人総合'!O19</f>
        <v>51.3</v>
      </c>
      <c r="P16">
        <f>'個人総合'!P19</f>
        <v>15</v>
      </c>
      <c r="Q16" s="105">
        <f>'個人総合'!Q19</f>
        <v>4</v>
      </c>
      <c r="R16" s="38">
        <f t="shared" si="1"/>
        <v>1</v>
      </c>
      <c r="S16" s="38"/>
      <c r="T16" s="38"/>
      <c r="U16" s="38"/>
      <c r="V16" s="42" t="s">
        <v>60</v>
      </c>
      <c r="W16" s="42">
        <v>0</v>
      </c>
      <c r="X16" s="42" t="s">
        <v>60</v>
      </c>
      <c r="Y16" s="42" t="s">
        <v>60</v>
      </c>
      <c r="Z16" s="42" t="s">
        <v>60</v>
      </c>
      <c r="AA16" s="202" t="s">
        <v>60</v>
      </c>
      <c r="AB16" s="42"/>
      <c r="AC16" s="38"/>
      <c r="AD16" s="439">
        <f>B16</f>
        <v>11</v>
      </c>
      <c r="AE16" s="440" t="str">
        <f t="shared" si="3"/>
        <v>埼玉聖望学園</v>
      </c>
      <c r="AF16" s="441">
        <f t="shared" si="4"/>
        <v>27</v>
      </c>
      <c r="AG16" s="440" t="str">
        <f t="shared" si="5"/>
        <v>大附　　遥</v>
      </c>
      <c r="AH16" s="441">
        <f t="shared" si="6"/>
        <v>2</v>
      </c>
      <c r="AI16" s="440">
        <f t="shared" si="7"/>
        <v>13.2</v>
      </c>
      <c r="AJ16" s="441">
        <f t="shared" si="8"/>
        <v>12</v>
      </c>
      <c r="AK16" s="440">
        <f t="shared" si="9"/>
        <v>12</v>
      </c>
      <c r="AL16" s="441">
        <f t="shared" si="10"/>
        <v>21</v>
      </c>
      <c r="AM16" s="440">
        <f t="shared" si="11"/>
        <v>12.95</v>
      </c>
      <c r="AN16" s="441">
        <f t="shared" si="12"/>
        <v>18</v>
      </c>
      <c r="AO16" s="440">
        <f t="shared" si="13"/>
        <v>13.15</v>
      </c>
      <c r="AP16" s="441">
        <f t="shared" si="14"/>
        <v>16</v>
      </c>
      <c r="AQ16" s="442">
        <f t="shared" si="15"/>
        <v>51.3</v>
      </c>
      <c r="AR16" s="422">
        <f t="shared" si="16"/>
        <v>15</v>
      </c>
      <c r="AS16" s="186">
        <f t="shared" si="17"/>
        <v>4</v>
      </c>
    </row>
    <row r="17" spans="2:30" ht="25.5" customHeight="1">
      <c r="B17" s="93">
        <f>'個人総合'!B16</f>
        <v>12</v>
      </c>
      <c r="C17" s="94" t="str">
        <f>'個人総合'!C21</f>
        <v>神奈川聖ヨゼフ学園</v>
      </c>
      <c r="D17" s="93">
        <f>'個人総合'!D21</f>
        <v>134</v>
      </c>
      <c r="E17" s="93" t="str">
        <f>'個人総合'!E21</f>
        <v>猪爪　あや</v>
      </c>
      <c r="F17" s="93">
        <f>'個人総合'!F21</f>
        <v>3</v>
      </c>
      <c r="G17" s="95">
        <f>'個人総合'!G21</f>
        <v>12.2</v>
      </c>
      <c r="H17" s="96">
        <f>'個人総合'!H21</f>
        <v>50</v>
      </c>
      <c r="I17" s="95">
        <f>'個人総合'!I21</f>
        <v>12.2</v>
      </c>
      <c r="J17" s="96">
        <f>'個人総合'!J21</f>
        <v>18</v>
      </c>
      <c r="K17" s="95">
        <f>'個人総合'!K21</f>
        <v>13.3</v>
      </c>
      <c r="L17" s="96">
        <f>'個人総合'!L21</f>
        <v>12</v>
      </c>
      <c r="M17" s="95">
        <f>'個人総合'!M21</f>
        <v>12.5</v>
      </c>
      <c r="N17" s="96">
        <f>'個人総合'!N21</f>
        <v>31</v>
      </c>
      <c r="O17" s="95">
        <f>'個人総合'!O21</f>
        <v>50.2</v>
      </c>
      <c r="P17">
        <f>'個人総合'!P21</f>
        <v>17</v>
      </c>
      <c r="Q17" s="105">
        <f>'個人総合'!Q21</f>
      </c>
      <c r="R17" s="38">
        <f t="shared" si="1"/>
        <v>1</v>
      </c>
      <c r="S17" s="38"/>
      <c r="T17" s="38"/>
      <c r="U17" s="38"/>
      <c r="V17" s="42" t="s">
        <v>60</v>
      </c>
      <c r="W17" s="42">
        <v>0</v>
      </c>
      <c r="X17" s="42" t="s">
        <v>60</v>
      </c>
      <c r="Y17" s="42" t="s">
        <v>60</v>
      </c>
      <c r="Z17" s="42" t="s">
        <v>60</v>
      </c>
      <c r="AA17" s="202" t="s">
        <v>60</v>
      </c>
      <c r="AB17" s="42"/>
      <c r="AC17" s="38"/>
      <c r="AD17" s="42"/>
    </row>
    <row r="18" spans="2:30" ht="25.5" customHeight="1">
      <c r="B18" s="93">
        <f>'個人総合'!B17</f>
        <v>13</v>
      </c>
      <c r="C18" s="94" t="str">
        <f>'個人総合'!C22</f>
        <v>神奈川秦野市立南が丘</v>
      </c>
      <c r="D18" s="93">
        <f>'個人総合'!D22</f>
        <v>132</v>
      </c>
      <c r="E18" s="93" t="str">
        <f>'個人総合'!E22</f>
        <v>瀬尾　海夢</v>
      </c>
      <c r="F18" s="93">
        <f>'個人総合'!F22</f>
        <v>3</v>
      </c>
      <c r="G18" s="95">
        <f>'個人総合'!G22</f>
        <v>12.65</v>
      </c>
      <c r="H18" s="96">
        <f>'個人総合'!H22</f>
        <v>26</v>
      </c>
      <c r="I18" s="95">
        <f>'個人総合'!I22</f>
        <v>13.65</v>
      </c>
      <c r="J18" s="96">
        <f>'個人総合'!J22</f>
        <v>5</v>
      </c>
      <c r="K18" s="95">
        <f>'個人総合'!K22</f>
        <v>10.5</v>
      </c>
      <c r="L18" s="96">
        <f>'個人総合'!L22</f>
        <v>55</v>
      </c>
      <c r="M18" s="95">
        <f>'個人総合'!M22</f>
        <v>13.15</v>
      </c>
      <c r="N18" s="96">
        <f>'個人総合'!N22</f>
        <v>16</v>
      </c>
      <c r="O18" s="95">
        <f>'個人総合'!O22</f>
        <v>49.949999999999996</v>
      </c>
      <c r="P18">
        <f>'個人総合'!P22</f>
        <v>18</v>
      </c>
      <c r="Q18" s="38">
        <f>'個人総合'!Q22</f>
      </c>
      <c r="R18" s="38">
        <f t="shared" si="1"/>
        <v>1</v>
      </c>
      <c r="S18" s="38"/>
      <c r="T18" s="38"/>
      <c r="U18" s="38"/>
      <c r="V18" s="42" t="s">
        <v>60</v>
      </c>
      <c r="W18" s="42">
        <v>0</v>
      </c>
      <c r="X18" s="42" t="s">
        <v>60</v>
      </c>
      <c r="Y18" s="42" t="s">
        <v>60</v>
      </c>
      <c r="Z18" s="42" t="s">
        <v>60</v>
      </c>
      <c r="AA18" s="202" t="s">
        <v>60</v>
      </c>
      <c r="AB18" s="42"/>
      <c r="AC18" s="38"/>
      <c r="AD18" s="42"/>
    </row>
    <row r="19" spans="2:30" ht="25.5" customHeight="1">
      <c r="B19" s="93">
        <f>'個人総合'!B18</f>
        <v>14</v>
      </c>
      <c r="C19" s="94" t="str">
        <f>'個人総合'!C23</f>
        <v>神奈川横浜市立松本</v>
      </c>
      <c r="D19" s="93">
        <f>'個人総合'!D23</f>
        <v>36</v>
      </c>
      <c r="E19" s="93" t="str">
        <f>'個人総合'!E23</f>
        <v>杉田　しずか</v>
      </c>
      <c r="F19" s="93">
        <f>'個人総合'!F23</f>
        <v>3</v>
      </c>
      <c r="G19" s="95">
        <f>'個人総合'!G23</f>
        <v>12.6</v>
      </c>
      <c r="H19" s="96">
        <f>'個人総合'!H23</f>
        <v>29</v>
      </c>
      <c r="I19" s="95">
        <f>'個人総合'!I23</f>
        <v>11.35</v>
      </c>
      <c r="J19" s="96">
        <f>'個人総合'!J23</f>
        <v>28</v>
      </c>
      <c r="K19" s="95">
        <f>'個人総合'!K23</f>
        <v>12.4</v>
      </c>
      <c r="L19" s="96">
        <f>'個人総合'!L23</f>
        <v>28</v>
      </c>
      <c r="M19" s="95">
        <f>'個人総合'!M23</f>
        <v>13.55</v>
      </c>
      <c r="N19" s="96">
        <f>'個人総合'!N23</f>
        <v>8</v>
      </c>
      <c r="O19" s="95">
        <f>'個人総合'!O23</f>
        <v>49.900000000000006</v>
      </c>
      <c r="P19">
        <f>'個人総合'!P23</f>
        <v>19</v>
      </c>
      <c r="Q19" s="105">
        <f>'個人総合'!Q23</f>
        <v>8</v>
      </c>
      <c r="R19" s="38">
        <f t="shared" si="1"/>
        <v>2</v>
      </c>
      <c r="S19" s="38"/>
      <c r="T19" s="38"/>
      <c r="U19" s="38"/>
      <c r="V19" s="42" t="s">
        <v>60</v>
      </c>
      <c r="W19" s="42">
        <v>0</v>
      </c>
      <c r="X19" s="42" t="s">
        <v>60</v>
      </c>
      <c r="Y19" s="42" t="s">
        <v>60</v>
      </c>
      <c r="Z19" s="42" t="s">
        <v>60</v>
      </c>
      <c r="AA19" s="202" t="s">
        <v>60</v>
      </c>
      <c r="AB19" s="42"/>
      <c r="AC19" s="38"/>
      <c r="AD19" s="42"/>
    </row>
    <row r="20" spans="2:30" ht="25.5" customHeight="1">
      <c r="B20" s="93">
        <f>'個人総合'!B19</f>
        <v>15</v>
      </c>
      <c r="C20" s="94" t="str">
        <f>'個人総合'!C24</f>
        <v>埼玉さいたま市立常盤</v>
      </c>
      <c r="D20" s="93">
        <f>'個人総合'!D24</f>
        <v>123</v>
      </c>
      <c r="E20" s="93" t="str">
        <f>'個人総合'!E24</f>
        <v>髙尾　亜佑美</v>
      </c>
      <c r="F20" s="93">
        <f>'個人総合'!F24</f>
        <v>3</v>
      </c>
      <c r="G20" s="95">
        <f>'個人総合'!G24</f>
        <v>12.7</v>
      </c>
      <c r="H20" s="96">
        <f>'個人総合'!H24</f>
        <v>22</v>
      </c>
      <c r="I20" s="95">
        <f>'個人総合'!I24</f>
        <v>11.7</v>
      </c>
      <c r="J20" s="96">
        <f>'個人総合'!J24</f>
        <v>25</v>
      </c>
      <c r="K20" s="95">
        <f>'個人総合'!K24</f>
        <v>12.55</v>
      </c>
      <c r="L20" s="96">
        <f>'個人総合'!L24</f>
        <v>26</v>
      </c>
      <c r="M20" s="95">
        <f>'個人総合'!M24</f>
        <v>12.95</v>
      </c>
      <c r="N20" s="96">
        <f>'個人総合'!N24</f>
        <v>23</v>
      </c>
      <c r="O20" s="95">
        <f>'個人総合'!O24</f>
        <v>49.900000000000006</v>
      </c>
      <c r="P20">
        <f>'個人総合'!P24</f>
        <v>19</v>
      </c>
      <c r="Q20" s="105">
        <f>'個人総合'!Q24</f>
      </c>
      <c r="R20" s="38">
        <f t="shared" si="1"/>
        <v>2</v>
      </c>
      <c r="S20" s="38"/>
      <c r="T20" s="38"/>
      <c r="U20" s="38"/>
      <c r="V20" s="42" t="s">
        <v>60</v>
      </c>
      <c r="W20" s="42">
        <v>0</v>
      </c>
      <c r="X20" s="42" t="s">
        <v>60</v>
      </c>
      <c r="Y20" s="42" t="s">
        <v>60</v>
      </c>
      <c r="Z20" s="42" t="s">
        <v>60</v>
      </c>
      <c r="AA20" s="202" t="s">
        <v>60</v>
      </c>
      <c r="AB20" s="42"/>
      <c r="AC20" s="38"/>
      <c r="AD20" s="42"/>
    </row>
    <row r="21" spans="2:30" ht="25.5" customHeight="1">
      <c r="B21" s="93">
        <f>'個人総合'!B20</f>
        <v>16</v>
      </c>
      <c r="C21" s="94" t="str">
        <f>'個人総合'!C25</f>
        <v>神奈川横浜市立南</v>
      </c>
      <c r="D21" s="93">
        <f>'個人総合'!D25</f>
        <v>133</v>
      </c>
      <c r="E21" s="93" t="str">
        <f>'個人総合'!E25</f>
        <v>狩野　郁子</v>
      </c>
      <c r="F21" s="93">
        <f>'個人総合'!F25</f>
        <v>3</v>
      </c>
      <c r="G21" s="95">
        <f>'個人総合'!G25</f>
        <v>12.6</v>
      </c>
      <c r="H21" s="96">
        <f>'個人総合'!H25</f>
        <v>29</v>
      </c>
      <c r="I21" s="95">
        <f>'個人総合'!I25</f>
        <v>12.4</v>
      </c>
      <c r="J21" s="96">
        <f>'個人総合'!J25</f>
        <v>15</v>
      </c>
      <c r="K21" s="95">
        <f>'個人総合'!K25</f>
        <v>13.25</v>
      </c>
      <c r="L21" s="96">
        <f>'個人総合'!L25</f>
        <v>13</v>
      </c>
      <c r="M21" s="95">
        <f>'個人総合'!M25</f>
        <v>11.4</v>
      </c>
      <c r="N21" s="96">
        <f>'個人総合'!N25</f>
        <v>58</v>
      </c>
      <c r="O21" s="95">
        <f>'個人総合'!O25</f>
        <v>49.65</v>
      </c>
      <c r="P21">
        <f>'個人総合'!P25</f>
        <v>21</v>
      </c>
      <c r="Q21" s="38">
        <f>'個人総合'!Q25</f>
      </c>
      <c r="R21" s="38">
        <f t="shared" si="1"/>
        <v>1</v>
      </c>
      <c r="S21" s="38"/>
      <c r="T21" s="38"/>
      <c r="U21" s="38"/>
      <c r="V21" s="42" t="s">
        <v>60</v>
      </c>
      <c r="W21" s="42">
        <v>0</v>
      </c>
      <c r="X21" s="42" t="s">
        <v>60</v>
      </c>
      <c r="Y21" s="42" t="s">
        <v>60</v>
      </c>
      <c r="Z21" s="42" t="s">
        <v>60</v>
      </c>
      <c r="AA21" s="202" t="s">
        <v>60</v>
      </c>
      <c r="AB21" s="42"/>
      <c r="AC21" s="38"/>
      <c r="AD21" s="42"/>
    </row>
    <row r="22" spans="2:30" ht="25.5" customHeight="1">
      <c r="B22" s="93">
        <f>'個人総合'!B21</f>
        <v>17</v>
      </c>
      <c r="C22" s="94" t="str">
        <f>'個人総合'!C26</f>
        <v>茨城かすみがうら市立下稲吉</v>
      </c>
      <c r="D22" s="93">
        <f>'個人総合'!D26</f>
        <v>141</v>
      </c>
      <c r="E22" s="93" t="str">
        <f>'個人総合'!E26</f>
        <v>長野　友香</v>
      </c>
      <c r="F22" s="93">
        <f>'個人総合'!F26</f>
        <v>3</v>
      </c>
      <c r="G22" s="95">
        <f>'個人総合'!G26</f>
        <v>12.25</v>
      </c>
      <c r="H22" s="96">
        <f>'個人総合'!H26</f>
        <v>49</v>
      </c>
      <c r="I22" s="95">
        <f>'個人総合'!I26</f>
        <v>12.7</v>
      </c>
      <c r="J22" s="96">
        <f>'個人総合'!J26</f>
        <v>11</v>
      </c>
      <c r="K22" s="95">
        <f>'個人総合'!K26</f>
        <v>10.8</v>
      </c>
      <c r="L22" s="96">
        <f>'個人総合'!L26</f>
        <v>51</v>
      </c>
      <c r="M22" s="95">
        <f>'個人総合'!M26</f>
        <v>13.8</v>
      </c>
      <c r="N22" s="96">
        <f>'個人総合'!N26</f>
        <v>5</v>
      </c>
      <c r="O22" s="95">
        <f>'個人総合'!O26</f>
        <v>49.55</v>
      </c>
      <c r="P22">
        <f>'個人総合'!P26</f>
        <v>22</v>
      </c>
      <c r="Q22" s="105">
        <f>'個人総合'!Q26</f>
      </c>
      <c r="R22" s="38">
        <f t="shared" si="1"/>
        <v>1</v>
      </c>
      <c r="S22" s="38"/>
      <c r="T22" s="38"/>
      <c r="U22" s="38"/>
      <c r="V22" s="42" t="s">
        <v>60</v>
      </c>
      <c r="W22" s="42">
        <v>0</v>
      </c>
      <c r="X22" s="42" t="s">
        <v>60</v>
      </c>
      <c r="Y22" s="42" t="s">
        <v>60</v>
      </c>
      <c r="Z22" s="42" t="s">
        <v>60</v>
      </c>
      <c r="AA22" s="202" t="s">
        <v>60</v>
      </c>
      <c r="AB22" s="42"/>
      <c r="AC22" s="38"/>
      <c r="AD22" s="42"/>
    </row>
    <row r="23" spans="2:30" ht="25.5" customHeight="1">
      <c r="B23" s="93">
        <f>'個人総合'!B22</f>
        <v>18</v>
      </c>
      <c r="C23" s="94" t="str">
        <f>'個人総合'!C27</f>
        <v>茨城水戸市立第二</v>
      </c>
      <c r="D23" s="93">
        <f>'個人総合'!D27</f>
        <v>41</v>
      </c>
      <c r="E23" s="93" t="str">
        <f>'個人総合'!E27</f>
        <v>永里　杏澄</v>
      </c>
      <c r="F23" s="93">
        <f>'個人総合'!F27</f>
        <v>2</v>
      </c>
      <c r="G23" s="95">
        <f>'個人総合'!G27</f>
        <v>13.6</v>
      </c>
      <c r="H23" s="96">
        <f>'個人総合'!H27</f>
        <v>7</v>
      </c>
      <c r="I23" s="95">
        <f>'個人総合'!I27</f>
        <v>10.45</v>
      </c>
      <c r="J23" s="96">
        <f>'個人総合'!J27</f>
        <v>43</v>
      </c>
      <c r="K23" s="95">
        <f>'個人総合'!K27</f>
        <v>12.05</v>
      </c>
      <c r="L23" s="96">
        <f>'個人総合'!L27</f>
        <v>36</v>
      </c>
      <c r="M23" s="95">
        <f>'個人総合'!M27</f>
        <v>13</v>
      </c>
      <c r="N23" s="96">
        <f>'個人総合'!N27</f>
        <v>20</v>
      </c>
      <c r="O23" s="95">
        <f>'個人総合'!O27</f>
        <v>49.099999999999994</v>
      </c>
      <c r="P23">
        <f>'個人総合'!P27</f>
        <v>23</v>
      </c>
      <c r="Q23" s="38">
        <f>'個人総合'!Q27</f>
        <v>5</v>
      </c>
      <c r="R23" s="38">
        <f t="shared" si="1"/>
        <v>1</v>
      </c>
      <c r="S23" s="38"/>
      <c r="T23" s="38"/>
      <c r="U23" s="38"/>
      <c r="V23" s="42" t="s">
        <v>60</v>
      </c>
      <c r="W23" s="42">
        <v>0</v>
      </c>
      <c r="X23" s="42" t="s">
        <v>60</v>
      </c>
      <c r="Y23" s="42" t="s">
        <v>60</v>
      </c>
      <c r="Z23" s="42" t="s">
        <v>60</v>
      </c>
      <c r="AA23" s="202" t="s">
        <v>60</v>
      </c>
      <c r="AB23" s="42"/>
      <c r="AC23" s="38"/>
      <c r="AD23" s="42"/>
    </row>
    <row r="24" spans="2:30" ht="25.5" customHeight="1">
      <c r="B24" s="93">
        <f>'個人総合'!B23</f>
        <v>19</v>
      </c>
      <c r="C24" s="94" t="str">
        <f>'個人総合'!C28</f>
        <v>山梨甲府市立北東</v>
      </c>
      <c r="D24" s="93">
        <f>'個人総合'!D28</f>
        <v>101</v>
      </c>
      <c r="E24" s="93" t="str">
        <f>'個人総合'!E28</f>
        <v>中島　　梓</v>
      </c>
      <c r="F24" s="93">
        <f>'個人総合'!F28</f>
        <v>3</v>
      </c>
      <c r="G24" s="95">
        <f>'個人総合'!G28</f>
        <v>12.55</v>
      </c>
      <c r="H24" s="96">
        <f>'個人総合'!H28</f>
        <v>34</v>
      </c>
      <c r="I24" s="95">
        <f>'個人総合'!I28</f>
        <v>12.25</v>
      </c>
      <c r="J24" s="96">
        <f>'個人総合'!J28</f>
        <v>16</v>
      </c>
      <c r="K24" s="95">
        <f>'個人総合'!K28</f>
        <v>11.95</v>
      </c>
      <c r="L24" s="96">
        <f>'個人総合'!L28</f>
        <v>41</v>
      </c>
      <c r="M24" s="95">
        <f>'個人総合'!M28</f>
        <v>12.2</v>
      </c>
      <c r="N24" s="96">
        <f>'個人総合'!N28</f>
        <v>37</v>
      </c>
      <c r="O24" s="95">
        <f>'個人総合'!O28</f>
        <v>48.95</v>
      </c>
      <c r="P24">
        <f>'個人総合'!P28</f>
        <v>24</v>
      </c>
      <c r="Q24" s="105">
        <f>'個人総合'!Q28</f>
      </c>
      <c r="R24" s="38">
        <f t="shared" si="1"/>
        <v>1</v>
      </c>
      <c r="S24" s="38"/>
      <c r="T24" s="38"/>
      <c r="U24" s="38"/>
      <c r="V24" s="42" t="s">
        <v>60</v>
      </c>
      <c r="W24" s="42">
        <v>0</v>
      </c>
      <c r="X24" s="42" t="s">
        <v>60</v>
      </c>
      <c r="Y24" s="42" t="s">
        <v>60</v>
      </c>
      <c r="Z24" s="42" t="s">
        <v>60</v>
      </c>
      <c r="AA24" s="202" t="s">
        <v>60</v>
      </c>
      <c r="AB24" s="42"/>
      <c r="AC24" s="38"/>
      <c r="AD24" s="42"/>
    </row>
    <row r="25" spans="2:31" ht="25.5" customHeight="1">
      <c r="B25" s="93">
        <f>'個人総合'!B24</f>
        <v>20</v>
      </c>
      <c r="C25" s="94" t="str">
        <f>'個人総合'!C29</f>
        <v>千葉八千代市立村上東</v>
      </c>
      <c r="D25" s="93">
        <f>'個人総合'!D29</f>
        <v>173</v>
      </c>
      <c r="E25" s="93" t="str">
        <f>'個人総合'!E29</f>
        <v>野々村　璃</v>
      </c>
      <c r="F25" s="93">
        <f>'個人総合'!F29</f>
        <v>1</v>
      </c>
      <c r="G25" s="95">
        <f>'個人総合'!G29</f>
        <v>11.3</v>
      </c>
      <c r="H25" s="96">
        <f>'個人総合'!H29</f>
        <v>73</v>
      </c>
      <c r="I25" s="95">
        <f>'個人総合'!I29</f>
        <v>12.25</v>
      </c>
      <c r="J25" s="96">
        <f>'個人総合'!J29</f>
        <v>16</v>
      </c>
      <c r="K25" s="95">
        <f>'個人総合'!K29</f>
        <v>12.2</v>
      </c>
      <c r="L25" s="96">
        <f>'個人総合'!L29</f>
        <v>34</v>
      </c>
      <c r="M25" s="95">
        <f>'個人総合'!M29</f>
        <v>13.15</v>
      </c>
      <c r="N25" s="96">
        <f>'個人総合'!N29</f>
        <v>16</v>
      </c>
      <c r="O25" s="95">
        <f>'個人総合'!O29</f>
        <v>48.9</v>
      </c>
      <c r="P25">
        <f>'個人総合'!P29</f>
        <v>25</v>
      </c>
      <c r="Q25" s="105">
        <f>'個人総合'!Q29</f>
      </c>
      <c r="R25" s="38">
        <f t="shared" si="1"/>
        <v>1</v>
      </c>
      <c r="S25" s="38"/>
      <c r="T25" s="38"/>
      <c r="U25" s="38"/>
      <c r="V25" s="42" t="s">
        <v>60</v>
      </c>
      <c r="W25" s="42">
        <v>0</v>
      </c>
      <c r="X25" s="42" t="s">
        <v>60</v>
      </c>
      <c r="Y25" s="42" t="s">
        <v>60</v>
      </c>
      <c r="Z25" s="42" t="s">
        <v>60</v>
      </c>
      <c r="AA25" s="202" t="s">
        <v>60</v>
      </c>
      <c r="AB25" s="42"/>
      <c r="AC25" s="38"/>
      <c r="AD25" s="42"/>
      <c r="AE25" s="100"/>
    </row>
    <row r="26" spans="2:30" ht="25.5" customHeight="1">
      <c r="B26" s="93">
        <f>'個人総合'!B25</f>
        <v>21</v>
      </c>
      <c r="C26" s="94" t="str">
        <f>'個人総合'!C30</f>
        <v>群馬伊勢崎市立境北</v>
      </c>
      <c r="D26" s="93">
        <f>'個人総合'!D30</f>
        <v>112</v>
      </c>
      <c r="E26" s="93" t="str">
        <f>'個人総合'!E30</f>
        <v>髙木　清楓</v>
      </c>
      <c r="F26" s="93">
        <f>'個人総合'!F30</f>
        <v>1</v>
      </c>
      <c r="G26" s="95">
        <f>'個人総合'!G30</f>
        <v>12.7</v>
      </c>
      <c r="H26" s="96">
        <f>'個人総合'!H30</f>
        <v>22</v>
      </c>
      <c r="I26" s="95">
        <f>'個人総合'!I30</f>
        <v>10.3</v>
      </c>
      <c r="J26" s="96">
        <f>'個人総合'!J30</f>
        <v>47</v>
      </c>
      <c r="K26" s="95">
        <f>'個人総合'!K30</f>
        <v>12.7</v>
      </c>
      <c r="L26" s="96">
        <f>'個人総合'!L30</f>
        <v>24</v>
      </c>
      <c r="M26" s="95">
        <f>'個人総合'!M30</f>
        <v>13</v>
      </c>
      <c r="N26" s="96">
        <f>'個人総合'!N30</f>
        <v>20</v>
      </c>
      <c r="O26" s="95">
        <f>'個人総合'!O30</f>
        <v>48.7</v>
      </c>
      <c r="P26">
        <f>'個人総合'!P30</f>
        <v>26</v>
      </c>
      <c r="Q26" s="105">
        <f>'個人総合'!Q30</f>
      </c>
      <c r="R26" s="38">
        <f t="shared" si="1"/>
        <v>1</v>
      </c>
      <c r="S26" s="38"/>
      <c r="T26" s="38"/>
      <c r="U26" s="38"/>
      <c r="V26" s="42" t="s">
        <v>60</v>
      </c>
      <c r="W26" s="42">
        <v>0</v>
      </c>
      <c r="X26" s="42" t="s">
        <v>60</v>
      </c>
      <c r="Y26" s="42" t="s">
        <v>60</v>
      </c>
      <c r="Z26" s="42" t="s">
        <v>60</v>
      </c>
      <c r="AA26" s="202" t="s">
        <v>60</v>
      </c>
      <c r="AB26" s="42"/>
      <c r="AC26" s="38"/>
      <c r="AD26" s="42"/>
    </row>
    <row r="27" spans="2:30" ht="25.5" customHeight="1">
      <c r="B27" s="93">
        <f>'個人総合'!B26</f>
        <v>22</v>
      </c>
      <c r="C27" s="94" t="str">
        <f>'個人総合'!C31</f>
        <v>茨城潮来市立潮来第一</v>
      </c>
      <c r="D27" s="93">
        <f>'個人総合'!D31</f>
        <v>144</v>
      </c>
      <c r="E27" s="93" t="str">
        <f>'個人総合'!E31</f>
        <v>越川　むつみ</v>
      </c>
      <c r="F27" s="93">
        <f>'個人総合'!F31</f>
        <v>3</v>
      </c>
      <c r="G27" s="95">
        <f>'個人総合'!G31</f>
        <v>12.9</v>
      </c>
      <c r="H27" s="96">
        <f>'個人総合'!H31</f>
        <v>16</v>
      </c>
      <c r="I27" s="95">
        <f>'個人総合'!I31</f>
        <v>10.6</v>
      </c>
      <c r="J27" s="96">
        <f>'個人総合'!J31</f>
        <v>39</v>
      </c>
      <c r="K27" s="95">
        <f>'個人総合'!K31</f>
        <v>13</v>
      </c>
      <c r="L27" s="96">
        <f>'個人総合'!L31</f>
        <v>17</v>
      </c>
      <c r="M27" s="95">
        <f>'個人総合'!M31</f>
        <v>12.15</v>
      </c>
      <c r="N27" s="96">
        <f>'個人総合'!N31</f>
        <v>38</v>
      </c>
      <c r="O27" s="95">
        <f>'個人総合'!O31</f>
        <v>48.65</v>
      </c>
      <c r="P27">
        <f>'個人総合'!P31</f>
        <v>27</v>
      </c>
      <c r="Q27" s="105">
        <f>'個人総合'!Q31</f>
      </c>
      <c r="R27" s="38">
        <f t="shared" si="1"/>
        <v>1</v>
      </c>
      <c r="S27" s="38"/>
      <c r="T27" s="38"/>
      <c r="U27" s="38" t="s">
        <v>60</v>
      </c>
      <c r="V27" s="42" t="s">
        <v>60</v>
      </c>
      <c r="W27" s="42">
        <v>0</v>
      </c>
      <c r="X27" s="42" t="s">
        <v>60</v>
      </c>
      <c r="Y27" s="42" t="s">
        <v>60</v>
      </c>
      <c r="Z27" s="42" t="s">
        <v>60</v>
      </c>
      <c r="AA27" s="202" t="s">
        <v>60</v>
      </c>
      <c r="AB27" s="42"/>
      <c r="AC27" s="38"/>
      <c r="AD27" s="42"/>
    </row>
    <row r="28" spans="2:30" ht="25.5" customHeight="1">
      <c r="B28" s="93">
        <f>'個人総合'!B27</f>
        <v>23</v>
      </c>
      <c r="C28" s="94" t="str">
        <f>'個人総合'!C33</f>
        <v>埼玉飯能市立飯能第一</v>
      </c>
      <c r="D28" s="93">
        <f>'個人総合'!D33</f>
        <v>122</v>
      </c>
      <c r="E28" s="93" t="str">
        <f>'個人総合'!E33</f>
        <v>小林　日和</v>
      </c>
      <c r="F28" s="93">
        <f>'個人総合'!F33</f>
        <v>3</v>
      </c>
      <c r="G28" s="95">
        <f>'個人総合'!G33</f>
        <v>12.6</v>
      </c>
      <c r="H28" s="96">
        <f>'個人総合'!H33</f>
        <v>29</v>
      </c>
      <c r="I28" s="95">
        <f>'個人総合'!I33</f>
        <v>10.6</v>
      </c>
      <c r="J28" s="96">
        <f>'個人総合'!J33</f>
        <v>39</v>
      </c>
      <c r="K28" s="95">
        <f>'個人総合'!K33</f>
        <v>12.4</v>
      </c>
      <c r="L28" s="96">
        <f>'個人総合'!L33</f>
        <v>28</v>
      </c>
      <c r="M28" s="95">
        <f>'個人総合'!M33</f>
        <v>13</v>
      </c>
      <c r="N28" s="96">
        <f>'個人総合'!N33</f>
        <v>20</v>
      </c>
      <c r="O28" s="95">
        <f>'個人総合'!O33</f>
        <v>48.6</v>
      </c>
      <c r="P28">
        <f>'個人総合'!P33</f>
        <v>29</v>
      </c>
      <c r="Q28" s="38">
        <f>'個人総合'!Q33</f>
      </c>
      <c r="R28" s="38">
        <f t="shared" si="1"/>
        <v>1</v>
      </c>
      <c r="S28" s="38"/>
      <c r="T28" s="38"/>
      <c r="U28" s="38" t="s">
        <v>60</v>
      </c>
      <c r="V28" s="42" t="s">
        <v>60</v>
      </c>
      <c r="W28" s="42">
        <v>0</v>
      </c>
      <c r="X28" s="42" t="s">
        <v>60</v>
      </c>
      <c r="Y28" s="42" t="s">
        <v>60</v>
      </c>
      <c r="Z28" s="42" t="s">
        <v>60</v>
      </c>
      <c r="AA28" s="202" t="s">
        <v>60</v>
      </c>
      <c r="AB28" s="42"/>
      <c r="AC28" s="38"/>
      <c r="AD28" s="42"/>
    </row>
    <row r="29" spans="2:30" ht="25.5" customHeight="1">
      <c r="B29" s="93">
        <f>'個人総合'!B28</f>
        <v>24</v>
      </c>
      <c r="C29" s="94" t="str">
        <f>'個人総合'!C34</f>
        <v>千葉佐倉市立臼井南</v>
      </c>
      <c r="D29" s="93">
        <f>'個人総合'!D34</f>
        <v>174</v>
      </c>
      <c r="E29" s="93" t="str">
        <f>'個人総合'!E34</f>
        <v>道林　千咲希</v>
      </c>
      <c r="F29" s="93">
        <f>'個人総合'!F34</f>
        <v>2</v>
      </c>
      <c r="G29" s="95">
        <f>'個人総合'!G34</f>
        <v>12.4</v>
      </c>
      <c r="H29" s="96">
        <f>'個人総合'!H34</f>
        <v>42</v>
      </c>
      <c r="I29" s="95">
        <f>'個人総合'!I34</f>
        <v>11.95</v>
      </c>
      <c r="J29" s="96">
        <f>'個人総合'!J34</f>
        <v>22</v>
      </c>
      <c r="K29" s="95">
        <f>'個人総合'!K34</f>
        <v>12.8</v>
      </c>
      <c r="L29" s="96">
        <f>'個人総合'!L34</f>
        <v>20</v>
      </c>
      <c r="M29" s="95">
        <f>'個人総合'!M34</f>
        <v>11.4</v>
      </c>
      <c r="N29" s="96">
        <f>'個人総合'!N34</f>
        <v>58</v>
      </c>
      <c r="O29" s="95">
        <f>'個人総合'!O34</f>
        <v>48.550000000000004</v>
      </c>
      <c r="P29">
        <f>'個人総合'!P34</f>
        <v>30</v>
      </c>
      <c r="Q29" s="105">
        <f>'個人総合'!Q34</f>
      </c>
      <c r="R29" s="38">
        <f t="shared" si="1"/>
        <v>1</v>
      </c>
      <c r="S29" s="38"/>
      <c r="T29" s="38"/>
      <c r="U29" s="38" t="s">
        <v>60</v>
      </c>
      <c r="V29" s="42" t="s">
        <v>60</v>
      </c>
      <c r="W29" s="42">
        <v>0</v>
      </c>
      <c r="X29" s="42" t="s">
        <v>60</v>
      </c>
      <c r="Y29" s="42" t="s">
        <v>60</v>
      </c>
      <c r="Z29" s="42" t="s">
        <v>60</v>
      </c>
      <c r="AA29" s="202" t="s">
        <v>60</v>
      </c>
      <c r="AB29" s="42"/>
      <c r="AC29" s="38"/>
      <c r="AD29" s="42"/>
    </row>
    <row r="30" spans="2:30" ht="25.5" customHeight="1">
      <c r="B30" s="93">
        <f>'個人総合'!B29</f>
        <v>25</v>
      </c>
      <c r="C30" s="94" t="str">
        <f>'個人総合'!C35</f>
        <v>東京武蔵野東</v>
      </c>
      <c r="D30" s="93">
        <f>'個人総合'!D35</f>
        <v>154</v>
      </c>
      <c r="E30" s="93" t="str">
        <f>'個人総合'!E35</f>
        <v>木村　仁美</v>
      </c>
      <c r="F30" s="93">
        <f>'個人総合'!F35</f>
        <v>2</v>
      </c>
      <c r="G30" s="95">
        <f>'個人総合'!G35</f>
        <v>12.6</v>
      </c>
      <c r="H30" s="96">
        <f>'個人総合'!H35</f>
        <v>29</v>
      </c>
      <c r="I30" s="95">
        <f>'個人総合'!I35</f>
        <v>9.8</v>
      </c>
      <c r="J30" s="96">
        <f>'個人総合'!J35</f>
        <v>56</v>
      </c>
      <c r="K30" s="95">
        <f>'個人総合'!K35</f>
        <v>13.25</v>
      </c>
      <c r="L30" s="96">
        <f>'個人総合'!L35</f>
        <v>13</v>
      </c>
      <c r="M30" s="95">
        <f>'個人総合'!M35</f>
        <v>12.8</v>
      </c>
      <c r="N30" s="96">
        <f>'個人総合'!N35</f>
        <v>25</v>
      </c>
      <c r="O30" s="95">
        <f>'個人総合'!O35</f>
        <v>48.45</v>
      </c>
      <c r="P30">
        <f>'個人総合'!P35</f>
        <v>31</v>
      </c>
      <c r="Q30" s="38">
        <f>'個人総合'!Q35</f>
      </c>
      <c r="R30" s="38">
        <f t="shared" si="1"/>
        <v>1</v>
      </c>
      <c r="S30" s="38"/>
      <c r="T30" s="38"/>
      <c r="U30" s="38" t="s">
        <v>60</v>
      </c>
      <c r="V30" s="42" t="s">
        <v>60</v>
      </c>
      <c r="W30" s="42">
        <v>0</v>
      </c>
      <c r="X30" s="42" t="s">
        <v>60</v>
      </c>
      <c r="Y30" s="42" t="s">
        <v>60</v>
      </c>
      <c r="Z30" s="42" t="s">
        <v>60</v>
      </c>
      <c r="AA30" s="202" t="s">
        <v>60</v>
      </c>
      <c r="AB30" s="42"/>
      <c r="AC30" s="38"/>
      <c r="AD30" s="42"/>
    </row>
    <row r="31" spans="2:30" ht="25.5" customHeight="1">
      <c r="B31" s="93">
        <f>'個人総合'!B30</f>
        <v>26</v>
      </c>
      <c r="C31" s="94" t="str">
        <f>'個人総合'!C36</f>
        <v>茨城つくば市立竹園東</v>
      </c>
      <c r="D31" s="93">
        <f>'個人総合'!D36</f>
        <v>143</v>
      </c>
      <c r="E31" s="93" t="str">
        <f>'個人総合'!E36</f>
        <v>小室　　響</v>
      </c>
      <c r="F31" s="93">
        <f>'個人総合'!F36</f>
        <v>1</v>
      </c>
      <c r="G31" s="95">
        <f>'個人総合'!G36</f>
        <v>12.35</v>
      </c>
      <c r="H31" s="96">
        <f>'個人総合'!H36</f>
        <v>46</v>
      </c>
      <c r="I31" s="95">
        <f>'個人総合'!I36</f>
        <v>11.25</v>
      </c>
      <c r="J31" s="96">
        <f>'個人総合'!J36</f>
        <v>30</v>
      </c>
      <c r="K31" s="95">
        <f>'個人総合'!K36</f>
        <v>12.3</v>
      </c>
      <c r="L31" s="96">
        <f>'個人総合'!L36</f>
        <v>32</v>
      </c>
      <c r="M31" s="95">
        <f>'個人総合'!M36</f>
        <v>12.45</v>
      </c>
      <c r="N31" s="96">
        <f>'個人総合'!N36</f>
        <v>32</v>
      </c>
      <c r="O31" s="95">
        <f>'個人総合'!O36</f>
        <v>48.35000000000001</v>
      </c>
      <c r="P31">
        <f>'個人総合'!P36</f>
        <v>32</v>
      </c>
      <c r="Q31" s="105">
        <f>'個人総合'!Q36</f>
      </c>
      <c r="R31" s="38">
        <f t="shared" si="1"/>
        <v>1</v>
      </c>
      <c r="S31" s="38"/>
      <c r="T31" s="38"/>
      <c r="U31" s="38"/>
      <c r="V31" s="42"/>
      <c r="W31" s="38"/>
      <c r="X31" s="42"/>
      <c r="Y31" s="38"/>
      <c r="Z31" s="42"/>
      <c r="AA31" s="38"/>
      <c r="AB31" s="42"/>
      <c r="AC31" s="38"/>
      <c r="AD31" s="42"/>
    </row>
    <row r="32" spans="2:30" ht="25.5" customHeight="1">
      <c r="B32" s="93">
        <f>'個人総合'!B31</f>
        <v>27</v>
      </c>
      <c r="C32" s="94" t="str">
        <f>'個人総合'!C39</f>
        <v>群馬藤岡市立西</v>
      </c>
      <c r="D32" s="93">
        <f>'個人総合'!D39</f>
        <v>114</v>
      </c>
      <c r="E32" s="93" t="str">
        <f>'個人総合'!E39</f>
        <v>竹村　由実子</v>
      </c>
      <c r="F32" s="93">
        <f>'個人総合'!F39</f>
        <v>3</v>
      </c>
      <c r="G32" s="95">
        <f>'個人総合'!G39</f>
        <v>12.05</v>
      </c>
      <c r="H32" s="96">
        <f>'個人総合'!H39</f>
        <v>56</v>
      </c>
      <c r="I32" s="95">
        <f>'個人総合'!I39</f>
        <v>11.35</v>
      </c>
      <c r="J32" s="96">
        <f>'個人総合'!J39</f>
        <v>28</v>
      </c>
      <c r="K32" s="95">
        <f>'個人総合'!K39</f>
        <v>12.75</v>
      </c>
      <c r="L32" s="96">
        <f>'個人総合'!L39</f>
        <v>23</v>
      </c>
      <c r="M32" s="95">
        <f>'個人総合'!M39</f>
        <v>11.85</v>
      </c>
      <c r="N32" s="96">
        <f>'個人総合'!N39</f>
        <v>43</v>
      </c>
      <c r="O32" s="95">
        <f>'個人総合'!O39</f>
        <v>48</v>
      </c>
      <c r="P32">
        <f>'個人総合'!P39</f>
        <v>35</v>
      </c>
      <c r="Q32" s="105">
        <f>'個人総合'!Q39</f>
      </c>
      <c r="R32" s="38">
        <f t="shared" si="1"/>
        <v>2</v>
      </c>
      <c r="S32" s="38"/>
      <c r="T32" s="38"/>
      <c r="U32" s="38"/>
      <c r="V32" s="42"/>
      <c r="W32" s="38"/>
      <c r="X32" s="42"/>
      <c r="Y32" s="38"/>
      <c r="Z32" s="42"/>
      <c r="AA32" s="38"/>
      <c r="AB32" s="42"/>
      <c r="AC32" s="38"/>
      <c r="AD32" s="42"/>
    </row>
    <row r="33" spans="2:30" ht="25.5" customHeight="1">
      <c r="B33" s="93">
        <f>'個人総合'!B32</f>
        <v>28</v>
      </c>
      <c r="C33" s="94" t="str">
        <f>'個人総合'!C40</f>
        <v>神奈川横浜市立寺尾</v>
      </c>
      <c r="D33" s="93">
        <f>'個人総合'!D40</f>
        <v>32</v>
      </c>
      <c r="E33" s="93" t="str">
        <f>'個人総合'!E40</f>
        <v>本郷　有純</v>
      </c>
      <c r="F33" s="93">
        <f>'個人総合'!F40</f>
        <v>3</v>
      </c>
      <c r="G33" s="95">
        <f>'個人総合'!G40</f>
        <v>12.3</v>
      </c>
      <c r="H33" s="96">
        <f>'個人総合'!H40</f>
        <v>47</v>
      </c>
      <c r="I33" s="95">
        <f>'個人総合'!I40</f>
        <v>11.75</v>
      </c>
      <c r="J33" s="96">
        <f>'個人総合'!J40</f>
        <v>24</v>
      </c>
      <c r="K33" s="95">
        <f>'個人総合'!K40</f>
        <v>11.5</v>
      </c>
      <c r="L33" s="96">
        <f>'個人総合'!L40</f>
        <v>46</v>
      </c>
      <c r="M33" s="95">
        <f>'個人総合'!M40</f>
        <v>12.45</v>
      </c>
      <c r="N33" s="96">
        <f>'個人総合'!N40</f>
        <v>32</v>
      </c>
      <c r="O33" s="95">
        <f>'個人総合'!O40</f>
        <v>48</v>
      </c>
      <c r="P33">
        <f>'個人総合'!P40</f>
        <v>35</v>
      </c>
      <c r="Q33" s="105">
        <f>'個人総合'!Q40</f>
        <v>7</v>
      </c>
      <c r="R33" s="38">
        <f t="shared" si="1"/>
        <v>2</v>
      </c>
      <c r="S33" s="38"/>
      <c r="T33" s="38"/>
      <c r="U33" s="38"/>
      <c r="V33" s="42"/>
      <c r="W33" s="38"/>
      <c r="X33" s="42"/>
      <c r="Y33" s="38"/>
      <c r="Z33" s="42"/>
      <c r="AA33" s="38"/>
      <c r="AB33" s="42"/>
      <c r="AC33" s="38"/>
      <c r="AD33" s="42"/>
    </row>
    <row r="34" spans="2:30" ht="25.5" customHeight="1">
      <c r="B34" s="93">
        <f>'個人総合'!B33</f>
        <v>29</v>
      </c>
      <c r="C34" s="94" t="str">
        <f>'個人総合'!C41</f>
        <v>群馬高崎市立大類</v>
      </c>
      <c r="D34" s="93">
        <f>'個人総合'!D41</f>
        <v>113</v>
      </c>
      <c r="E34" s="93" t="str">
        <f>'個人総合'!E41</f>
        <v>田口　　希</v>
      </c>
      <c r="F34" s="93">
        <f>'個人総合'!F41</f>
        <v>3</v>
      </c>
      <c r="G34" s="95">
        <f>'個人総合'!G41</f>
        <v>12.15</v>
      </c>
      <c r="H34" s="96">
        <f>'個人総合'!H41</f>
        <v>51</v>
      </c>
      <c r="I34" s="95">
        <f>'個人総合'!I41</f>
        <v>13.1</v>
      </c>
      <c r="J34" s="96">
        <f>'個人総合'!J41</f>
        <v>7</v>
      </c>
      <c r="K34" s="95">
        <f>'個人総合'!K41</f>
        <v>11.45</v>
      </c>
      <c r="L34" s="96">
        <f>'個人総合'!L41</f>
        <v>47</v>
      </c>
      <c r="M34" s="95">
        <f>'個人総合'!M41</f>
        <v>11.05</v>
      </c>
      <c r="N34" s="96">
        <f>'個人総合'!N41</f>
        <v>64</v>
      </c>
      <c r="O34" s="95">
        <f>'個人総合'!O41</f>
        <v>47.75</v>
      </c>
      <c r="P34">
        <f>'個人総合'!P41</f>
        <v>37</v>
      </c>
      <c r="Q34" s="38">
        <f>'個人総合'!Q41</f>
      </c>
      <c r="R34" s="38">
        <f t="shared" si="1"/>
        <v>1</v>
      </c>
      <c r="S34" s="38"/>
      <c r="T34" s="38"/>
      <c r="U34" s="38"/>
      <c r="V34" s="42"/>
      <c r="W34" s="38"/>
      <c r="X34" s="42"/>
      <c r="Y34" s="38"/>
      <c r="Z34" s="42"/>
      <c r="AA34" s="38"/>
      <c r="AB34" s="42"/>
      <c r="AC34" s="38"/>
      <c r="AD34" s="42"/>
    </row>
    <row r="35" spans="2:30" ht="25.5" customHeight="1">
      <c r="B35" s="93">
        <f>'個人総合'!B34</f>
        <v>30</v>
      </c>
      <c r="C35" s="94" t="str">
        <f>'個人総合'!C42</f>
        <v>神奈川横浜市立寺尾</v>
      </c>
      <c r="D35" s="93">
        <f>'個人総合'!D42</f>
        <v>31</v>
      </c>
      <c r="E35" s="93" t="str">
        <f>'個人総合'!E42</f>
        <v>池田　菜月</v>
      </c>
      <c r="F35" s="93">
        <f>'個人総合'!F42</f>
        <v>3</v>
      </c>
      <c r="G35" s="95">
        <f>'個人総合'!G42</f>
        <v>12.7</v>
      </c>
      <c r="H35" s="96">
        <f>'個人総合'!H42</f>
        <v>22</v>
      </c>
      <c r="I35" s="95">
        <f>'個人総合'!I42</f>
        <v>11</v>
      </c>
      <c r="J35" s="96">
        <f>'個人総合'!J42</f>
        <v>33</v>
      </c>
      <c r="K35" s="95">
        <f>'個人総合'!K42</f>
        <v>12.4</v>
      </c>
      <c r="L35" s="96">
        <f>'個人総合'!L42</f>
        <v>28</v>
      </c>
      <c r="M35" s="95">
        <f>'個人総合'!M42</f>
        <v>11.45</v>
      </c>
      <c r="N35" s="96">
        <f>'個人総合'!N42</f>
        <v>56</v>
      </c>
      <c r="O35" s="95">
        <f>'個人総合'!O42</f>
        <v>47.55</v>
      </c>
      <c r="P35">
        <f>'個人総合'!P42</f>
        <v>38</v>
      </c>
      <c r="Q35" s="38">
        <f>'個人総合'!Q42</f>
        <v>7</v>
      </c>
      <c r="R35" s="38">
        <f t="shared" si="1"/>
        <v>1</v>
      </c>
      <c r="S35" s="38"/>
      <c r="T35" s="38"/>
      <c r="U35" s="38"/>
      <c r="V35" s="42"/>
      <c r="W35" s="38"/>
      <c r="X35" s="42"/>
      <c r="Y35" s="38"/>
      <c r="Z35" s="42"/>
      <c r="AA35" s="38"/>
      <c r="AB35" s="42"/>
      <c r="AC35" s="38"/>
      <c r="AD35" s="42"/>
    </row>
    <row r="36" spans="2:30" ht="25.5" customHeight="1">
      <c r="B36" s="93">
        <f>'個人総合'!B35</f>
        <v>31</v>
      </c>
      <c r="C36" s="94" t="str">
        <f>'個人総合'!C43</f>
        <v>埼玉埼玉栄</v>
      </c>
      <c r="D36" s="93">
        <f>'個人総合'!D43</f>
        <v>124</v>
      </c>
      <c r="E36" s="93" t="str">
        <f>'個人総合'!E43</f>
        <v>長井　彩佳</v>
      </c>
      <c r="F36" s="93">
        <f>'個人総合'!F43</f>
        <v>3</v>
      </c>
      <c r="G36" s="95">
        <f>'個人総合'!G43</f>
        <v>12.4</v>
      </c>
      <c r="H36" s="96">
        <f>'個人総合'!H43</f>
        <v>42</v>
      </c>
      <c r="I36" s="95">
        <f>'個人総合'!I43</f>
        <v>10.35</v>
      </c>
      <c r="J36" s="96">
        <f>'個人総合'!J43</f>
        <v>44</v>
      </c>
      <c r="K36" s="95">
        <f>'個人総合'!K43</f>
        <v>11.9</v>
      </c>
      <c r="L36" s="96">
        <f>'個人総合'!L43</f>
        <v>42</v>
      </c>
      <c r="M36" s="95">
        <f>'個人総合'!M43</f>
        <v>12.55</v>
      </c>
      <c r="N36" s="96">
        <f>'個人総合'!N43</f>
        <v>30</v>
      </c>
      <c r="O36" s="95">
        <f>'個人総合'!O43</f>
        <v>47.2</v>
      </c>
      <c r="P36">
        <f>'個人総合'!P43</f>
        <v>39</v>
      </c>
      <c r="Q36" s="106">
        <f>'個人総合'!Q43</f>
      </c>
      <c r="R36" s="38">
        <f t="shared" si="1"/>
        <v>1</v>
      </c>
      <c r="S36" s="38"/>
      <c r="T36" s="38"/>
      <c r="U36" s="38"/>
      <c r="V36" s="42"/>
      <c r="W36" s="38"/>
      <c r="X36" s="42"/>
      <c r="Y36" s="38"/>
      <c r="Z36" s="42"/>
      <c r="AA36" s="38"/>
      <c r="AB36" s="42"/>
      <c r="AC36" s="38"/>
      <c r="AD36" s="42"/>
    </row>
    <row r="37" spans="2:30" ht="25.5" customHeight="1">
      <c r="B37" s="93">
        <f>'個人総合'!B36</f>
        <v>32</v>
      </c>
      <c r="C37" s="94" t="str">
        <f>'個人総合'!C44</f>
        <v>千葉昭和学院</v>
      </c>
      <c r="D37" s="93">
        <f>'個人総合'!D44</f>
        <v>71</v>
      </c>
      <c r="E37" s="93" t="str">
        <f>'個人総合'!E44</f>
        <v>荒木　七彩</v>
      </c>
      <c r="F37" s="93">
        <f>'個人総合'!F44</f>
        <v>3</v>
      </c>
      <c r="G37" s="95">
        <f>'個人総合'!G44</f>
        <v>12.5</v>
      </c>
      <c r="H37" s="96">
        <f>'個人総合'!H44</f>
        <v>37</v>
      </c>
      <c r="I37" s="95">
        <f>'個人総合'!I44</f>
        <v>9.35</v>
      </c>
      <c r="J37" s="96">
        <f>'個人総合'!J44</f>
        <v>59</v>
      </c>
      <c r="K37" s="95">
        <f>'個人総合'!K44</f>
        <v>13.45</v>
      </c>
      <c r="L37" s="96">
        <f>'個人総合'!L44</f>
        <v>8</v>
      </c>
      <c r="M37" s="95">
        <f>'個人総合'!M44</f>
        <v>11.65</v>
      </c>
      <c r="N37" s="96">
        <f>'個人総合'!N44</f>
        <v>50</v>
      </c>
      <c r="O37" s="95">
        <f>'個人総合'!O44</f>
        <v>46.949999999999996</v>
      </c>
      <c r="P37">
        <f>'個人総合'!P44</f>
        <v>40</v>
      </c>
      <c r="Q37" s="105">
        <f>'個人総合'!Q44</f>
        <v>6</v>
      </c>
      <c r="R37" s="38">
        <f t="shared" si="1"/>
        <v>1</v>
      </c>
      <c r="S37" s="38"/>
      <c r="T37" s="38"/>
      <c r="U37" s="38"/>
      <c r="V37" s="42"/>
      <c r="W37" s="38"/>
      <c r="X37" s="42"/>
      <c r="Y37" s="38"/>
      <c r="Z37" s="42"/>
      <c r="AA37" s="38"/>
      <c r="AB37" s="42"/>
      <c r="AC37" s="38"/>
      <c r="AD37" s="42"/>
    </row>
    <row r="38" spans="2:30" ht="25.5" customHeight="1">
      <c r="B38" s="93">
        <f>'個人総合'!B37</f>
        <v>33</v>
      </c>
      <c r="C38" s="94" t="str">
        <f>'個人総合'!C45</f>
        <v>山梨山梨市立山梨南</v>
      </c>
      <c r="D38" s="93">
        <f>'個人総合'!D45</f>
        <v>6</v>
      </c>
      <c r="E38" s="93" t="str">
        <f>'個人総合'!E45</f>
        <v>多田　聖郁佳</v>
      </c>
      <c r="F38" s="93">
        <f>'個人総合'!F45</f>
        <v>3</v>
      </c>
      <c r="G38" s="95">
        <f>'個人総合'!G45</f>
        <v>11.2</v>
      </c>
      <c r="H38" s="96">
        <f>'個人総合'!H45</f>
        <v>75</v>
      </c>
      <c r="I38" s="95">
        <f>'個人総合'!I45</f>
        <v>10.7</v>
      </c>
      <c r="J38" s="96">
        <f>'個人総合'!J45</f>
        <v>37</v>
      </c>
      <c r="K38" s="95">
        <f>'個人総合'!K45</f>
        <v>12.65</v>
      </c>
      <c r="L38" s="96">
        <f>'個人総合'!L45</f>
        <v>25</v>
      </c>
      <c r="M38" s="95">
        <f>'個人総合'!M45</f>
        <v>11.9</v>
      </c>
      <c r="N38" s="96">
        <f>'個人総合'!N45</f>
        <v>42</v>
      </c>
      <c r="O38" s="95">
        <f>'個人総合'!O45</f>
        <v>46.45</v>
      </c>
      <c r="P38">
        <f>'個人総合'!P45</f>
        <v>41</v>
      </c>
      <c r="Q38" s="106">
        <f>'個人総合'!Q45</f>
        <v>9</v>
      </c>
      <c r="R38" s="38">
        <f t="shared" si="1"/>
        <v>1</v>
      </c>
      <c r="S38" s="38"/>
      <c r="T38" s="38"/>
      <c r="U38" s="38"/>
      <c r="V38" s="42"/>
      <c r="W38" s="38"/>
      <c r="X38" s="42"/>
      <c r="Y38" s="38"/>
      <c r="Z38" s="42"/>
      <c r="AA38" s="38"/>
      <c r="AB38" s="42"/>
      <c r="AC38" s="38"/>
      <c r="AD38" s="42"/>
    </row>
    <row r="39" spans="2:30" ht="25.5" customHeight="1">
      <c r="B39" s="93">
        <f>'個人総合'!B38</f>
        <v>34</v>
      </c>
      <c r="C39" s="94" t="str">
        <f>'個人総合'!C47</f>
        <v>山梨中央市立田富</v>
      </c>
      <c r="D39" s="93">
        <f>'個人総合'!D47</f>
        <v>103</v>
      </c>
      <c r="E39" s="93" t="str">
        <f>'個人総合'!E47</f>
        <v>藤本　みのり</v>
      </c>
      <c r="F39" s="93">
        <f>'個人総合'!F47</f>
        <v>2</v>
      </c>
      <c r="G39" s="95">
        <f>'個人総合'!G47</f>
        <v>12.3</v>
      </c>
      <c r="H39" s="96">
        <f>'個人総合'!H47</f>
        <v>47</v>
      </c>
      <c r="I39" s="95">
        <f>'個人総合'!I47</f>
        <v>10.7</v>
      </c>
      <c r="J39" s="96">
        <f>'個人総合'!J47</f>
        <v>37</v>
      </c>
      <c r="K39" s="95">
        <f>'個人総合'!K47</f>
        <v>12</v>
      </c>
      <c r="L39" s="96">
        <f>'個人総合'!L47</f>
        <v>39</v>
      </c>
      <c r="M39" s="95">
        <f>'個人総合'!M47</f>
        <v>11.15</v>
      </c>
      <c r="N39" s="96">
        <f>'個人総合'!N47</f>
        <v>61</v>
      </c>
      <c r="O39" s="95">
        <f>'個人総合'!O47</f>
        <v>46.15</v>
      </c>
      <c r="P39">
        <f>'個人総合'!P47</f>
        <v>43</v>
      </c>
      <c r="Q39" s="105">
        <f>'個人総合'!Q47</f>
      </c>
      <c r="R39" s="38">
        <f t="shared" si="1"/>
        <v>1</v>
      </c>
      <c r="S39" s="38"/>
      <c r="T39" s="38"/>
      <c r="U39" s="38"/>
      <c r="V39" s="42"/>
      <c r="W39" s="38"/>
      <c r="X39" s="42"/>
      <c r="Y39" s="38"/>
      <c r="Z39" s="42"/>
      <c r="AA39" s="38"/>
      <c r="AB39" s="42"/>
      <c r="AC39" s="38"/>
      <c r="AD39" s="42"/>
    </row>
    <row r="40" spans="2:30" ht="25.5" customHeight="1">
      <c r="B40" s="93">
        <f>'個人総合'!B39</f>
        <v>35</v>
      </c>
      <c r="C40" s="94" t="str">
        <f>'個人総合'!C48</f>
        <v>神奈川横浜市立寺尾</v>
      </c>
      <c r="D40" s="93">
        <f>'個人総合'!D48</f>
        <v>33</v>
      </c>
      <c r="E40" s="93" t="str">
        <f>'個人総合'!E48</f>
        <v>石渡　未来</v>
      </c>
      <c r="F40" s="93">
        <f>'個人総合'!F48</f>
        <v>1</v>
      </c>
      <c r="G40" s="95">
        <f>'個人総合'!G48</f>
        <v>11.55</v>
      </c>
      <c r="H40" s="96">
        <f>'個人総合'!H48</f>
        <v>67</v>
      </c>
      <c r="I40" s="95">
        <f>'個人総合'!I48</f>
        <v>10.05</v>
      </c>
      <c r="J40" s="96">
        <f>'個人総合'!J48</f>
        <v>51</v>
      </c>
      <c r="K40" s="95">
        <f>'個人総合'!K48</f>
        <v>12.45</v>
      </c>
      <c r="L40" s="96">
        <f>'個人総合'!L48</f>
        <v>27</v>
      </c>
      <c r="M40" s="95">
        <f>'個人総合'!M48</f>
        <v>12.05</v>
      </c>
      <c r="N40" s="96">
        <f>'個人総合'!N48</f>
        <v>39</v>
      </c>
      <c r="O40" s="95">
        <f>'個人総合'!O48</f>
        <v>46.099999999999994</v>
      </c>
      <c r="P40">
        <f>'個人総合'!P48</f>
        <v>44</v>
      </c>
      <c r="Q40" s="38">
        <f>'個人総合'!Q48</f>
        <v>7</v>
      </c>
      <c r="R40" s="38">
        <f t="shared" si="1"/>
        <v>1</v>
      </c>
      <c r="S40" s="38"/>
      <c r="T40" s="38"/>
      <c r="U40" s="38"/>
      <c r="V40" s="42"/>
      <c r="W40" s="38"/>
      <c r="X40" s="42"/>
      <c r="Y40" s="38"/>
      <c r="Z40" s="42"/>
      <c r="AA40" s="38"/>
      <c r="AB40" s="42"/>
      <c r="AC40" s="38"/>
      <c r="AD40" s="42"/>
    </row>
    <row r="41" spans="2:30" ht="25.5" customHeight="1">
      <c r="B41" s="93">
        <f>'個人総合'!B40</f>
        <v>36</v>
      </c>
      <c r="C41" s="94" t="str">
        <f>'個人総合'!C49</f>
        <v>茨城水戸市立第二</v>
      </c>
      <c r="D41" s="93">
        <f>'個人総合'!D49</f>
        <v>43</v>
      </c>
      <c r="E41" s="93" t="str">
        <f>'個人総合'!E49</f>
        <v>松原　　咲</v>
      </c>
      <c r="F41" s="93">
        <f>'個人総合'!F49</f>
        <v>3</v>
      </c>
      <c r="G41" s="95">
        <f>'個人総合'!G49</f>
        <v>11.4</v>
      </c>
      <c r="H41" s="96">
        <f>'個人総合'!H49</f>
        <v>70</v>
      </c>
      <c r="I41" s="95">
        <f>'個人総合'!I49</f>
        <v>10</v>
      </c>
      <c r="J41" s="96">
        <f>'個人総合'!J49</f>
        <v>52</v>
      </c>
      <c r="K41" s="95">
        <f>'個人総合'!K49</f>
        <v>11.55</v>
      </c>
      <c r="L41" s="96">
        <f>'個人総合'!L49</f>
        <v>45</v>
      </c>
      <c r="M41" s="95">
        <f>'個人総合'!M49</f>
        <v>12.6</v>
      </c>
      <c r="N41" s="96">
        <f>'個人総合'!N49</f>
        <v>28</v>
      </c>
      <c r="O41" s="95">
        <f>'個人総合'!O49</f>
        <v>45.550000000000004</v>
      </c>
      <c r="P41">
        <f>'個人総合'!P49</f>
        <v>45</v>
      </c>
      <c r="Q41" s="105">
        <f>'個人総合'!Q49</f>
        <v>5</v>
      </c>
      <c r="R41" s="38">
        <f t="shared" si="1"/>
        <v>1</v>
      </c>
      <c r="S41" s="38"/>
      <c r="T41" s="38"/>
      <c r="U41" s="38"/>
      <c r="V41" s="42"/>
      <c r="W41" s="38"/>
      <c r="X41" s="42"/>
      <c r="Y41" s="38"/>
      <c r="Z41" s="42"/>
      <c r="AA41" s="38"/>
      <c r="AB41" s="42"/>
      <c r="AC41" s="38"/>
      <c r="AD41" s="42"/>
    </row>
    <row r="42" spans="2:30" ht="25.5" customHeight="1">
      <c r="B42" s="93">
        <f>'個人総合'!B41</f>
        <v>37</v>
      </c>
      <c r="C42" s="94" t="str">
        <f>'個人総合'!C50</f>
        <v>山梨甲府市立城南</v>
      </c>
      <c r="D42" s="93">
        <f>'個人総合'!D50</f>
        <v>2</v>
      </c>
      <c r="E42" s="93" t="str">
        <f>'個人総合'!E50</f>
        <v>新川　百音</v>
      </c>
      <c r="F42" s="93">
        <f>'個人総合'!F50</f>
        <v>3</v>
      </c>
      <c r="G42" s="95">
        <f>'個人総合'!G50</f>
        <v>12.85</v>
      </c>
      <c r="H42" s="96">
        <f>'個人総合'!H50</f>
        <v>18</v>
      </c>
      <c r="I42" s="95">
        <f>'個人総合'!I50</f>
        <v>10.6</v>
      </c>
      <c r="J42" s="96">
        <f>'個人総合'!J50</f>
        <v>39</v>
      </c>
      <c r="K42" s="95">
        <f>'個人総合'!K50</f>
        <v>10.3</v>
      </c>
      <c r="L42" s="96">
        <f>'個人総合'!L50</f>
        <v>59</v>
      </c>
      <c r="M42" s="95">
        <f>'個人総合'!M50</f>
        <v>11.65</v>
      </c>
      <c r="N42" s="96">
        <f>'個人総合'!N50</f>
        <v>50</v>
      </c>
      <c r="O42" s="95">
        <f>'個人総合'!O50</f>
        <v>45.4</v>
      </c>
      <c r="P42">
        <f>'個人総合'!P50</f>
        <v>46</v>
      </c>
      <c r="Q42" s="38">
        <f>'個人総合'!Q50</f>
        <v>10</v>
      </c>
      <c r="R42" s="38">
        <f t="shared" si="1"/>
        <v>1</v>
      </c>
      <c r="S42" s="38"/>
      <c r="T42" s="38"/>
      <c r="U42" s="38"/>
      <c r="V42" s="42"/>
      <c r="W42" s="38"/>
      <c r="X42" s="42"/>
      <c r="Y42" s="38"/>
      <c r="Z42" s="42"/>
      <c r="AA42" s="38"/>
      <c r="AB42" s="42"/>
      <c r="AC42" s="38"/>
      <c r="AD42" s="42"/>
    </row>
    <row r="43" spans="2:30" ht="25.5" customHeight="1">
      <c r="B43" s="93">
        <f>'個人総合'!B42</f>
        <v>38</v>
      </c>
      <c r="C43" s="94" t="str">
        <f>'個人総合'!C51</f>
        <v>茨城水戸市立第二</v>
      </c>
      <c r="D43" s="93">
        <f>'個人総合'!D51</f>
        <v>44</v>
      </c>
      <c r="E43" s="93" t="str">
        <f>'個人総合'!E51</f>
        <v>木藤　美莉</v>
      </c>
      <c r="F43" s="93">
        <f>'個人総合'!F51</f>
        <v>1</v>
      </c>
      <c r="G43" s="95">
        <f>'個人総合'!G51</f>
        <v>13.4</v>
      </c>
      <c r="H43" s="96">
        <f>'個人総合'!H51</f>
        <v>9</v>
      </c>
      <c r="I43" s="95">
        <f>'個人総合'!I51</f>
        <v>10</v>
      </c>
      <c r="J43" s="96">
        <f>'個人総合'!J51</f>
        <v>52</v>
      </c>
      <c r="K43" s="95">
        <f>'個人総合'!K51</f>
        <v>10.3</v>
      </c>
      <c r="L43" s="96">
        <f>'個人総合'!L51</f>
        <v>59</v>
      </c>
      <c r="M43" s="95">
        <f>'個人総合'!M51</f>
        <v>11.65</v>
      </c>
      <c r="N43" s="96">
        <f>'個人総合'!N51</f>
        <v>50</v>
      </c>
      <c r="O43" s="95">
        <f>'個人総合'!O51</f>
        <v>45.35</v>
      </c>
      <c r="P43">
        <f>'個人総合'!P51</f>
        <v>47</v>
      </c>
      <c r="Q43" s="105">
        <f>'個人総合'!Q51</f>
        <v>5</v>
      </c>
      <c r="R43" s="38">
        <f t="shared" si="1"/>
        <v>1</v>
      </c>
      <c r="S43" s="38"/>
      <c r="T43" s="38"/>
      <c r="U43" s="38"/>
      <c r="V43" s="42"/>
      <c r="W43" s="38"/>
      <c r="X43" s="42"/>
      <c r="Y43" s="38"/>
      <c r="Z43" s="42"/>
      <c r="AA43" s="38"/>
      <c r="AB43" s="42"/>
      <c r="AC43" s="38"/>
      <c r="AD43" s="42"/>
    </row>
    <row r="44" spans="2:30" ht="25.5" customHeight="1">
      <c r="B44" s="93">
        <f>'個人総合'!B43</f>
        <v>39</v>
      </c>
      <c r="C44" s="94" t="str">
        <f>'個人総合'!C52</f>
        <v>千葉昭和学院</v>
      </c>
      <c r="D44" s="93">
        <f>'個人総合'!D52</f>
        <v>72</v>
      </c>
      <c r="E44" s="93" t="str">
        <f>'個人総合'!E52</f>
        <v>大久保　碧</v>
      </c>
      <c r="F44" s="93">
        <f>'個人総合'!F52</f>
        <v>2</v>
      </c>
      <c r="G44" s="95">
        <f>'個人総合'!G52</f>
        <v>12.15</v>
      </c>
      <c r="H44" s="96">
        <f>'個人総合'!H52</f>
        <v>51</v>
      </c>
      <c r="I44" s="95">
        <f>'個人総合'!I52</f>
        <v>9.15</v>
      </c>
      <c r="J44" s="96">
        <f>'個人総合'!J52</f>
        <v>63</v>
      </c>
      <c r="K44" s="95">
        <f>'個人総合'!K52</f>
        <v>12.8</v>
      </c>
      <c r="L44" s="96">
        <f>'個人総合'!L52</f>
        <v>20</v>
      </c>
      <c r="M44" s="95">
        <f>'個人総合'!M52</f>
        <v>11.15</v>
      </c>
      <c r="N44" s="96">
        <f>'個人総合'!N52</f>
        <v>61</v>
      </c>
      <c r="O44" s="95">
        <f>'個人総合'!O52</f>
        <v>45.25</v>
      </c>
      <c r="P44">
        <f>'個人総合'!P52</f>
        <v>48</v>
      </c>
      <c r="Q44" s="38">
        <f>'個人総合'!Q52</f>
        <v>6</v>
      </c>
      <c r="R44" s="38">
        <f t="shared" si="1"/>
        <v>1</v>
      </c>
      <c r="S44" s="38"/>
      <c r="T44" s="38"/>
      <c r="U44" s="38"/>
      <c r="V44" s="42"/>
      <c r="W44" s="38"/>
      <c r="X44" s="42"/>
      <c r="Y44" s="38"/>
      <c r="Z44" s="42"/>
      <c r="AA44" s="38"/>
      <c r="AB44" s="42"/>
      <c r="AC44" s="38"/>
      <c r="AD44" s="42"/>
    </row>
    <row r="45" spans="2:30" ht="25.5" customHeight="1">
      <c r="B45" s="93">
        <f>'個人総合'!B44</f>
        <v>40</v>
      </c>
      <c r="C45" s="94" t="str">
        <f>'個人総合'!C53</f>
        <v>千葉昭和学院</v>
      </c>
      <c r="D45" s="93">
        <f>'個人総合'!D53</f>
        <v>74</v>
      </c>
      <c r="E45" s="93" t="str">
        <f>'個人総合'!E53</f>
        <v>岩崎　瑠奈</v>
      </c>
      <c r="F45" s="93">
        <f>'個人総合'!F53</f>
        <v>1</v>
      </c>
      <c r="G45" s="95">
        <f>'個人総合'!G53</f>
        <v>11.8</v>
      </c>
      <c r="H45" s="96">
        <f>'個人総合'!H53</f>
        <v>60</v>
      </c>
      <c r="I45" s="95">
        <f>'個人総合'!I53</f>
        <v>9.2</v>
      </c>
      <c r="J45" s="96">
        <f>'個人総合'!J53</f>
        <v>62</v>
      </c>
      <c r="K45" s="95">
        <f>'個人総合'!K53</f>
        <v>12.05</v>
      </c>
      <c r="L45" s="96">
        <f>'個人総合'!L53</f>
        <v>36</v>
      </c>
      <c r="M45" s="95">
        <f>'個人総合'!M53</f>
        <v>11.95</v>
      </c>
      <c r="N45" s="96">
        <f>'個人総合'!N53</f>
        <v>41</v>
      </c>
      <c r="O45" s="95">
        <f>'個人総合'!O53</f>
        <v>45</v>
      </c>
      <c r="P45">
        <f>'個人総合'!P53</f>
        <v>49</v>
      </c>
      <c r="Q45" s="105">
        <f>'個人総合'!Q53</f>
        <v>6</v>
      </c>
      <c r="R45" s="38">
        <f t="shared" si="1"/>
        <v>2</v>
      </c>
      <c r="S45" s="38"/>
      <c r="T45" s="38"/>
      <c r="U45" s="38"/>
      <c r="V45" s="42"/>
      <c r="W45" s="38"/>
      <c r="X45" s="42"/>
      <c r="Y45" s="38"/>
      <c r="Z45" s="42"/>
      <c r="AA45" s="38"/>
      <c r="AB45" s="42"/>
      <c r="AC45" s="38"/>
      <c r="AD45" s="42"/>
    </row>
    <row r="46" spans="2:30" ht="25.5" customHeight="1">
      <c r="B46" s="93">
        <f>'個人総合'!B45</f>
        <v>41</v>
      </c>
      <c r="C46" s="94" t="str">
        <f>'個人総合'!C54</f>
        <v>埼玉聖望学園</v>
      </c>
      <c r="D46" s="93">
        <f>'個人総合'!D54</f>
        <v>26</v>
      </c>
      <c r="E46" s="93" t="str">
        <f>'個人総合'!E54</f>
        <v>大場　杏実</v>
      </c>
      <c r="F46" s="93">
        <f>'個人総合'!F54</f>
        <v>2</v>
      </c>
      <c r="G46" s="95">
        <f>'個人総合'!G54</f>
        <v>12.55</v>
      </c>
      <c r="H46" s="96">
        <f>'個人総合'!H54</f>
        <v>34</v>
      </c>
      <c r="I46" s="95">
        <f>'個人総合'!I54</f>
        <v>10.1</v>
      </c>
      <c r="J46" s="96">
        <f>'個人総合'!J54</f>
        <v>50</v>
      </c>
      <c r="K46" s="95">
        <f>'個人総合'!K54</f>
        <v>10.1</v>
      </c>
      <c r="L46" s="96">
        <f>'個人総合'!L54</f>
        <v>64</v>
      </c>
      <c r="M46" s="95">
        <f>'個人総合'!M54</f>
        <v>12.25</v>
      </c>
      <c r="N46" s="96">
        <f>'個人総合'!N54</f>
        <v>35</v>
      </c>
      <c r="O46" s="95">
        <f>'個人総合'!O54</f>
        <v>45</v>
      </c>
      <c r="P46">
        <f>'個人総合'!P54</f>
        <v>49</v>
      </c>
      <c r="Q46" s="105">
        <f>'個人総合'!Q54</f>
        <v>4</v>
      </c>
      <c r="R46" s="38">
        <f t="shared" si="1"/>
        <v>2</v>
      </c>
      <c r="S46" s="38"/>
      <c r="T46" s="38"/>
      <c r="U46" s="38"/>
      <c r="V46" s="42"/>
      <c r="W46" s="38"/>
      <c r="X46" s="42"/>
      <c r="Y46" s="38"/>
      <c r="Z46" s="42"/>
      <c r="AA46" s="38"/>
      <c r="AB46" s="42"/>
      <c r="AC46" s="38"/>
      <c r="AD46" s="42"/>
    </row>
    <row r="47" spans="2:30" ht="25.5" customHeight="1">
      <c r="B47" s="93">
        <f>'個人総合'!B46</f>
        <v>42</v>
      </c>
      <c r="C47" s="94" t="str">
        <f>'個人総合'!C55</f>
        <v>群馬甘楽町立第一</v>
      </c>
      <c r="D47" s="93">
        <f>'個人総合'!D55</f>
        <v>111</v>
      </c>
      <c r="E47" s="93" t="str">
        <f>'個人総合'!E55</f>
        <v>土谷　瑞穂</v>
      </c>
      <c r="F47" s="93">
        <f>'個人総合'!F55</f>
        <v>3</v>
      </c>
      <c r="G47" s="95">
        <f>'個人総合'!G55</f>
        <v>12.65</v>
      </c>
      <c r="H47" s="96">
        <f>'個人総合'!H55</f>
        <v>26</v>
      </c>
      <c r="I47" s="95">
        <f>'個人総合'!I55</f>
        <v>11.05</v>
      </c>
      <c r="J47" s="96">
        <f>'個人総合'!J55</f>
        <v>31</v>
      </c>
      <c r="K47" s="95">
        <f>'個人総合'!K55</f>
        <v>8.7</v>
      </c>
      <c r="L47" s="96">
        <f>'個人総合'!L55</f>
        <v>75</v>
      </c>
      <c r="M47" s="95">
        <f>'個人総合'!M55</f>
        <v>12.4</v>
      </c>
      <c r="N47" s="96">
        <f>'個人総合'!N55</f>
        <v>34</v>
      </c>
      <c r="O47" s="95">
        <f>'個人総合'!O55</f>
        <v>44.800000000000004</v>
      </c>
      <c r="P47">
        <f>'個人総合'!P55</f>
        <v>51</v>
      </c>
      <c r="Q47" s="106">
        <f>'個人総合'!Q55</f>
      </c>
      <c r="R47" s="38">
        <f t="shared" si="1"/>
        <v>1</v>
      </c>
      <c r="S47" s="38"/>
      <c r="T47" s="38"/>
      <c r="U47" s="38"/>
      <c r="V47" s="42"/>
      <c r="W47" s="38"/>
      <c r="X47" s="42"/>
      <c r="Y47" s="38"/>
      <c r="Z47" s="42"/>
      <c r="AA47" s="38"/>
      <c r="AB47" s="42"/>
      <c r="AC47" s="38"/>
      <c r="AD47" s="42"/>
    </row>
    <row r="48" spans="2:30" ht="25.5" customHeight="1">
      <c r="B48" s="93">
        <f>'個人総合'!B47</f>
        <v>43</v>
      </c>
      <c r="C48" s="94" t="str">
        <f>'個人総合'!C56</f>
        <v>神奈川横浜市立松本</v>
      </c>
      <c r="D48" s="93">
        <f>'個人総合'!D56</f>
        <v>38</v>
      </c>
      <c r="E48" s="93" t="str">
        <f>'個人総合'!E56</f>
        <v>後藤　優里</v>
      </c>
      <c r="F48" s="93">
        <f>'個人総合'!F56</f>
        <v>1</v>
      </c>
      <c r="G48" s="95">
        <f>'個人総合'!G56</f>
        <v>12.5</v>
      </c>
      <c r="H48" s="96">
        <f>'個人総合'!H56</f>
        <v>37</v>
      </c>
      <c r="I48" s="95">
        <f>'個人総合'!I56</f>
        <v>10.35</v>
      </c>
      <c r="J48" s="96">
        <f>'個人総合'!J56</f>
        <v>44</v>
      </c>
      <c r="K48" s="95">
        <f>'個人総合'!K56</f>
        <v>10.3</v>
      </c>
      <c r="L48" s="96">
        <f>'個人総合'!L56</f>
        <v>59</v>
      </c>
      <c r="M48" s="95">
        <f>'個人総合'!M56</f>
        <v>11.45</v>
      </c>
      <c r="N48" s="96">
        <f>'個人総合'!N56</f>
        <v>56</v>
      </c>
      <c r="O48" s="95">
        <f>'個人総合'!O56</f>
        <v>44.60000000000001</v>
      </c>
      <c r="P48">
        <f>'個人総合'!P56</f>
        <v>52</v>
      </c>
      <c r="Q48" s="38">
        <f>'個人総合'!Q56</f>
        <v>8</v>
      </c>
      <c r="R48" s="38">
        <f t="shared" si="1"/>
        <v>1</v>
      </c>
      <c r="S48" s="38"/>
      <c r="T48" s="38"/>
      <c r="U48" s="38"/>
      <c r="V48" s="42"/>
      <c r="W48" s="38"/>
      <c r="X48" s="42"/>
      <c r="Y48" s="38"/>
      <c r="Z48" s="42"/>
      <c r="AA48" s="38"/>
      <c r="AB48" s="42"/>
      <c r="AC48" s="38"/>
      <c r="AD48" s="42"/>
    </row>
    <row r="49" spans="2:30" ht="25.5" customHeight="1">
      <c r="B49" s="93">
        <f>'個人総合'!B48</f>
        <v>44</v>
      </c>
      <c r="C49" s="94" t="str">
        <f>'個人総合'!C57</f>
        <v>千葉昭和学院</v>
      </c>
      <c r="D49" s="93">
        <f>'個人総合'!D57</f>
        <v>73</v>
      </c>
      <c r="E49" s="93" t="str">
        <f>'個人総合'!E57</f>
        <v>土合　　和</v>
      </c>
      <c r="F49" s="93">
        <f>'個人総合'!F57</f>
        <v>2</v>
      </c>
      <c r="G49" s="95">
        <f>'個人総合'!G57</f>
        <v>11.7</v>
      </c>
      <c r="H49" s="96">
        <f>'個人総合'!H57</f>
        <v>62</v>
      </c>
      <c r="I49" s="95">
        <f>'個人総合'!I57</f>
        <v>10.2</v>
      </c>
      <c r="J49" s="96">
        <f>'個人総合'!J57</f>
        <v>49</v>
      </c>
      <c r="K49" s="95">
        <f>'個人総合'!K57</f>
        <v>12.4</v>
      </c>
      <c r="L49" s="96">
        <f>'個人総合'!L57</f>
        <v>28</v>
      </c>
      <c r="M49" s="95">
        <f>'個人総合'!M57</f>
        <v>10.25</v>
      </c>
      <c r="N49" s="96">
        <f>'個人総合'!N57</f>
        <v>70</v>
      </c>
      <c r="O49" s="95">
        <f>'個人総合'!O57</f>
        <v>44.55</v>
      </c>
      <c r="P49">
        <f>'個人総合'!P57</f>
        <v>53</v>
      </c>
      <c r="Q49" s="38">
        <f>'個人総合'!Q57</f>
        <v>6</v>
      </c>
      <c r="R49" s="38">
        <f t="shared" si="1"/>
        <v>1</v>
      </c>
      <c r="S49" s="38"/>
      <c r="T49" s="38"/>
      <c r="U49" s="38"/>
      <c r="V49" s="42"/>
      <c r="W49" s="38"/>
      <c r="X49" s="42"/>
      <c r="Y49" s="38"/>
      <c r="Z49" s="42"/>
      <c r="AA49" s="38"/>
      <c r="AB49" s="42"/>
      <c r="AC49" s="38"/>
      <c r="AD49" s="42"/>
    </row>
    <row r="50" spans="2:30" ht="25.5" customHeight="1">
      <c r="B50" s="93">
        <f>'個人総合'!B49</f>
        <v>45</v>
      </c>
      <c r="C50" s="94" t="str">
        <f>'個人総合'!C59</f>
        <v>千葉銚子市立第四</v>
      </c>
      <c r="D50" s="93">
        <f>'個人総合'!D59</f>
        <v>75</v>
      </c>
      <c r="E50" s="93" t="str">
        <f>'個人総合'!E59</f>
        <v>髙田　莉菜</v>
      </c>
      <c r="F50" s="93">
        <f>'個人総合'!F59</f>
        <v>3</v>
      </c>
      <c r="G50" s="95">
        <f>'個人総合'!G59</f>
        <v>11.65</v>
      </c>
      <c r="H50" s="96">
        <f>'個人総合'!H59</f>
        <v>64</v>
      </c>
      <c r="I50" s="95">
        <f>'個人総合'!I59</f>
        <v>10</v>
      </c>
      <c r="J50" s="96">
        <f>'個人総合'!J59</f>
        <v>52</v>
      </c>
      <c r="K50" s="95">
        <f>'個人総合'!K59</f>
        <v>11.9</v>
      </c>
      <c r="L50" s="96">
        <f>'個人総合'!L59</f>
        <v>42</v>
      </c>
      <c r="M50" s="95">
        <f>'個人総合'!M59</f>
        <v>10.85</v>
      </c>
      <c r="N50" s="96">
        <f>'個人総合'!N59</f>
        <v>67</v>
      </c>
      <c r="O50" s="95">
        <f>'個人総合'!O59</f>
        <v>44.4</v>
      </c>
      <c r="P50">
        <f>'個人総合'!P59</f>
        <v>55</v>
      </c>
      <c r="Q50" s="105">
        <f>'個人総合'!Q59</f>
        <v>12</v>
      </c>
      <c r="R50" s="38">
        <f t="shared" si="1"/>
        <v>1</v>
      </c>
      <c r="S50" s="38"/>
      <c r="T50" s="38"/>
      <c r="U50" s="38"/>
      <c r="V50" s="42"/>
      <c r="W50" s="38"/>
      <c r="X50" s="42"/>
      <c r="Y50" s="38"/>
      <c r="Z50" s="42"/>
      <c r="AA50" s="38"/>
      <c r="AB50" s="42"/>
      <c r="AC50" s="38"/>
      <c r="AD50" s="42"/>
    </row>
    <row r="51" spans="2:30" ht="25.5" customHeight="1">
      <c r="B51" s="93">
        <f>'個人総合'!B50</f>
        <v>46</v>
      </c>
      <c r="C51" s="94" t="str">
        <f>'個人総合'!C60</f>
        <v>山梨甲府市立城南</v>
      </c>
      <c r="D51" s="93">
        <f>'個人総合'!D60</f>
        <v>4</v>
      </c>
      <c r="E51" s="93" t="str">
        <f>'個人総合'!E60</f>
        <v>雨宮　優奈</v>
      </c>
      <c r="F51" s="93">
        <f>'個人総合'!F60</f>
        <v>2</v>
      </c>
      <c r="G51" s="95">
        <f>'個人総合'!G60</f>
        <v>12.6</v>
      </c>
      <c r="H51" s="96">
        <f>'個人総合'!H60</f>
        <v>29</v>
      </c>
      <c r="I51" s="95">
        <f>'個人総合'!I60</f>
        <v>9.75</v>
      </c>
      <c r="J51" s="96">
        <f>'個人総合'!J60</f>
        <v>58</v>
      </c>
      <c r="K51" s="95">
        <f>'個人総合'!K60</f>
        <v>10.75</v>
      </c>
      <c r="L51" s="96">
        <f>'個人総合'!L60</f>
        <v>52</v>
      </c>
      <c r="M51" s="95">
        <f>'個人総合'!M60</f>
        <v>11.05</v>
      </c>
      <c r="N51" s="96">
        <f>'個人総合'!N60</f>
        <v>64</v>
      </c>
      <c r="O51" s="95">
        <f>'個人総合'!O60</f>
        <v>44.150000000000006</v>
      </c>
      <c r="P51">
        <f>'個人総合'!P60</f>
        <v>56</v>
      </c>
      <c r="Q51" s="105">
        <f>'個人総合'!Q60</f>
        <v>10</v>
      </c>
      <c r="R51" s="38">
        <f t="shared" si="1"/>
        <v>1</v>
      </c>
      <c r="S51" s="38"/>
      <c r="T51" s="38"/>
      <c r="U51" s="38"/>
      <c r="V51" s="42"/>
      <c r="W51" s="38"/>
      <c r="X51" s="42"/>
      <c r="Y51" s="38"/>
      <c r="Z51" s="42"/>
      <c r="AA51" s="38"/>
      <c r="AB51" s="42"/>
      <c r="AC51" s="38"/>
      <c r="AD51" s="42"/>
    </row>
    <row r="52" spans="2:30" ht="25.5" customHeight="1">
      <c r="B52" s="93">
        <f>'個人総合'!B51</f>
        <v>47</v>
      </c>
      <c r="C52" s="94" t="str">
        <f>'個人総合'!C61</f>
        <v>神奈川横浜市立松本</v>
      </c>
      <c r="D52" s="93">
        <f>'個人総合'!D61</f>
        <v>37</v>
      </c>
      <c r="E52" s="93" t="str">
        <f>'個人総合'!E61</f>
        <v>青木　飛鳥</v>
      </c>
      <c r="F52" s="93">
        <f>'個人総合'!F61</f>
        <v>1</v>
      </c>
      <c r="G52" s="95">
        <f>'個人総合'!G61</f>
        <v>11.7</v>
      </c>
      <c r="H52" s="96">
        <f>'個人総合'!H61</f>
        <v>62</v>
      </c>
      <c r="I52" s="95">
        <f>'個人総合'!I61</f>
        <v>8.8</v>
      </c>
      <c r="J52" s="96">
        <f>'個人総合'!J61</f>
        <v>67</v>
      </c>
      <c r="K52" s="95">
        <f>'個人総合'!K61</f>
        <v>12.05</v>
      </c>
      <c r="L52" s="96">
        <f>'個人総合'!L61</f>
        <v>36</v>
      </c>
      <c r="M52" s="95">
        <f>'個人総合'!M61</f>
        <v>11.4</v>
      </c>
      <c r="N52" s="96">
        <f>'個人総合'!N61</f>
        <v>58</v>
      </c>
      <c r="O52" s="95">
        <f>'個人総合'!O61</f>
        <v>43.95</v>
      </c>
      <c r="P52">
        <f>'個人総合'!P61</f>
        <v>57</v>
      </c>
      <c r="Q52" s="38">
        <f>'個人総合'!Q61</f>
        <v>8</v>
      </c>
      <c r="R52" s="38">
        <f t="shared" si="1"/>
        <v>2</v>
      </c>
      <c r="S52" s="38"/>
      <c r="T52" s="38"/>
      <c r="U52" s="38"/>
      <c r="V52" s="42"/>
      <c r="W52" s="38"/>
      <c r="X52" s="42"/>
      <c r="Y52" s="38"/>
      <c r="Z52" s="42"/>
      <c r="AA52" s="38"/>
      <c r="AB52" s="42"/>
      <c r="AC52" s="38"/>
      <c r="AD52" s="42"/>
    </row>
    <row r="53" spans="2:30" ht="25.5" customHeight="1">
      <c r="B53" s="93">
        <f>'個人総合'!B52</f>
        <v>48</v>
      </c>
      <c r="C53" s="94" t="str">
        <f>'個人総合'!C62</f>
        <v>山梨甲府市立城南</v>
      </c>
      <c r="D53" s="93">
        <f>'個人総合'!D62</f>
        <v>3</v>
      </c>
      <c r="E53" s="93" t="str">
        <f>'個人総合'!E62</f>
        <v>井上　里沙</v>
      </c>
      <c r="F53" s="93">
        <f>'個人総合'!F62</f>
        <v>2</v>
      </c>
      <c r="G53" s="95">
        <f>'個人総合'!G62</f>
        <v>12.85</v>
      </c>
      <c r="H53" s="96">
        <f>'個人総合'!H62</f>
        <v>18</v>
      </c>
      <c r="I53" s="95">
        <f>'個人総合'!I62</f>
        <v>10.55</v>
      </c>
      <c r="J53" s="96">
        <f>'個人総合'!J62</f>
        <v>42</v>
      </c>
      <c r="K53" s="95">
        <f>'個人総合'!K62</f>
        <v>10.35</v>
      </c>
      <c r="L53" s="96">
        <f>'個人総合'!L62</f>
        <v>58</v>
      </c>
      <c r="M53" s="95">
        <f>'個人総合'!M62</f>
        <v>10.2</v>
      </c>
      <c r="N53" s="96">
        <f>'個人総合'!N62</f>
        <v>71</v>
      </c>
      <c r="O53" s="95">
        <f>'個人総合'!O62</f>
        <v>43.95</v>
      </c>
      <c r="P53">
        <f>'個人総合'!P62</f>
        <v>57</v>
      </c>
      <c r="Q53" s="38">
        <f>'個人総合'!Q62</f>
        <v>10</v>
      </c>
      <c r="R53" s="38">
        <f t="shared" si="1"/>
        <v>2</v>
      </c>
      <c r="S53" s="38"/>
      <c r="T53" s="38"/>
      <c r="U53" s="38"/>
      <c r="V53" s="42"/>
      <c r="W53" s="38"/>
      <c r="X53" s="42"/>
      <c r="Y53" s="38"/>
      <c r="Z53" s="42"/>
      <c r="AA53" s="38"/>
      <c r="AB53" s="42"/>
      <c r="AC53" s="38"/>
      <c r="AD53" s="42"/>
    </row>
    <row r="54" spans="2:30" ht="25.5" customHeight="1">
      <c r="B54" s="93">
        <f>'個人総合'!B53</f>
        <v>49</v>
      </c>
      <c r="C54" s="94" t="str">
        <f>'個人総合'!C63</f>
        <v>山梨甲府市立城南</v>
      </c>
      <c r="D54" s="93">
        <f>'個人総合'!D63</f>
        <v>1</v>
      </c>
      <c r="E54" s="93" t="str">
        <f>'個人総合'!E63</f>
        <v>佐野　　葵</v>
      </c>
      <c r="F54" s="93">
        <f>'個人総合'!F63</f>
        <v>3</v>
      </c>
      <c r="G54" s="95">
        <f>'個人総合'!G63</f>
        <v>11.5</v>
      </c>
      <c r="H54" s="96">
        <f>'個人総合'!H63</f>
        <v>68</v>
      </c>
      <c r="I54" s="95">
        <f>'個人総合'!I63</f>
        <v>9.95</v>
      </c>
      <c r="J54" s="96">
        <f>'個人総合'!J63</f>
        <v>55</v>
      </c>
      <c r="K54" s="95">
        <f>'個人総合'!K63</f>
        <v>10.55</v>
      </c>
      <c r="L54" s="96">
        <f>'個人総合'!L63</f>
        <v>54</v>
      </c>
      <c r="M54" s="95">
        <f>'個人総合'!M63</f>
        <v>11.85</v>
      </c>
      <c r="N54" s="96">
        <f>'個人総合'!N63</f>
        <v>43</v>
      </c>
      <c r="O54" s="95">
        <f>'個人総合'!O63</f>
        <v>43.85</v>
      </c>
      <c r="P54">
        <f>'個人総合'!P63</f>
        <v>59</v>
      </c>
      <c r="Q54" s="38">
        <f>'個人総合'!Q63</f>
        <v>10</v>
      </c>
      <c r="R54" s="38">
        <f t="shared" si="1"/>
        <v>1</v>
      </c>
      <c r="S54" s="38"/>
      <c r="T54" s="38"/>
      <c r="U54" s="38"/>
      <c r="V54" s="42"/>
      <c r="W54" s="38"/>
      <c r="X54" s="42"/>
      <c r="Y54" s="38"/>
      <c r="Z54" s="42"/>
      <c r="AA54" s="38"/>
      <c r="AB54" s="42"/>
      <c r="AC54" s="38"/>
      <c r="AD54" s="42"/>
    </row>
    <row r="55" spans="2:30" ht="25.5" customHeight="1">
      <c r="B55" s="93">
        <f>'個人総合'!B54</f>
        <v>50</v>
      </c>
      <c r="C55" s="94" t="str">
        <f>'個人総合'!C64</f>
        <v>群馬太田市立藪塚本町</v>
      </c>
      <c r="D55" s="93">
        <f>'個人総合'!D64</f>
        <v>13</v>
      </c>
      <c r="E55" s="93" t="str">
        <f>'個人総合'!E64</f>
        <v>新井　美月</v>
      </c>
      <c r="F55" s="93">
        <f>'個人総合'!F64</f>
        <v>3</v>
      </c>
      <c r="G55" s="95">
        <f>'個人総合'!G64</f>
        <v>12.4</v>
      </c>
      <c r="H55" s="96">
        <f>'個人総合'!H64</f>
        <v>42</v>
      </c>
      <c r="I55" s="95">
        <f>'個人総合'!I64</f>
        <v>9.05</v>
      </c>
      <c r="J55" s="96">
        <f>'個人総合'!J64</f>
        <v>65</v>
      </c>
      <c r="K55" s="95">
        <f>'個人総合'!K64</f>
        <v>10.5</v>
      </c>
      <c r="L55" s="96">
        <f>'個人総合'!L64</f>
        <v>55</v>
      </c>
      <c r="M55" s="95">
        <f>'個人総合'!M64</f>
        <v>11.75</v>
      </c>
      <c r="N55" s="96">
        <f>'個人総合'!N64</f>
        <v>46</v>
      </c>
      <c r="O55" s="95">
        <f>'個人総合'!O64</f>
        <v>43.7</v>
      </c>
      <c r="P55">
        <f>'個人総合'!P64</f>
        <v>60</v>
      </c>
      <c r="Q55" s="38">
        <f>'個人総合'!Q64</f>
        <v>11</v>
      </c>
      <c r="R55" s="38">
        <f t="shared" si="1"/>
        <v>2</v>
      </c>
      <c r="S55" s="38"/>
      <c r="T55" s="38"/>
      <c r="U55" s="38"/>
      <c r="V55" s="42"/>
      <c r="W55" s="38"/>
      <c r="X55" s="42"/>
      <c r="Y55" s="38"/>
      <c r="Z55" s="42"/>
      <c r="AA55" s="38"/>
      <c r="AB55" s="42"/>
      <c r="AC55" s="38"/>
      <c r="AD55" s="42"/>
    </row>
    <row r="56" spans="2:30" ht="25.5" customHeight="1">
      <c r="B56" s="93">
        <f>'個人総合'!B55</f>
        <v>51</v>
      </c>
      <c r="C56" s="94" t="str">
        <f>'個人総合'!C65</f>
        <v>茨城水戸市立第二</v>
      </c>
      <c r="D56" s="93">
        <f>'個人総合'!D65</f>
        <v>42</v>
      </c>
      <c r="E56" s="93" t="str">
        <f>'個人総合'!E65</f>
        <v>宮尾　希梨</v>
      </c>
      <c r="F56" s="93">
        <f>'個人総合'!F65</f>
        <v>2</v>
      </c>
      <c r="G56" s="95">
        <f>'個人総合'!G65</f>
        <v>12.55</v>
      </c>
      <c r="H56" s="96">
        <f>'個人総合'!H65</f>
        <v>34</v>
      </c>
      <c r="I56" s="95">
        <f>'個人総合'!I65</f>
        <v>9.8</v>
      </c>
      <c r="J56" s="96">
        <f>'個人総合'!J65</f>
        <v>56</v>
      </c>
      <c r="K56" s="95">
        <f>'個人総合'!K65</f>
        <v>10.9</v>
      </c>
      <c r="L56" s="96">
        <f>'個人総合'!L65</f>
        <v>50</v>
      </c>
      <c r="M56" s="95">
        <f>'個人総合'!M65</f>
        <v>10.45</v>
      </c>
      <c r="N56" s="96">
        <f>'個人総合'!N65</f>
        <v>69</v>
      </c>
      <c r="O56" s="95">
        <f>'個人総合'!O65</f>
        <v>43.7</v>
      </c>
      <c r="P56">
        <f>'個人総合'!P65</f>
        <v>60</v>
      </c>
      <c r="Q56" s="105">
        <f>'個人総合'!Q65</f>
        <v>5</v>
      </c>
      <c r="R56" s="38">
        <f t="shared" si="1"/>
        <v>2</v>
      </c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</row>
    <row r="57" spans="2:30" ht="25.5" customHeight="1">
      <c r="B57" s="93">
        <f>'個人総合'!B56</f>
        <v>52</v>
      </c>
      <c r="C57" s="94" t="str">
        <f>'個人総合'!C67</f>
        <v>埼玉聖望学園</v>
      </c>
      <c r="D57" s="93">
        <f>'個人総合'!D67</f>
        <v>25</v>
      </c>
      <c r="E57" s="93" t="str">
        <f>'個人総合'!E67</f>
        <v>岡田　志織</v>
      </c>
      <c r="F57" s="93">
        <f>'個人総合'!F67</f>
        <v>3</v>
      </c>
      <c r="G57" s="95">
        <f>'個人総合'!G67</f>
        <v>11.85</v>
      </c>
      <c r="H57" s="96">
        <f>'個人総合'!H67</f>
        <v>58</v>
      </c>
      <c r="I57" s="95">
        <f>'個人総合'!I67</f>
        <v>11.05</v>
      </c>
      <c r="J57" s="96">
        <f>'個人総合'!J67</f>
        <v>31</v>
      </c>
      <c r="K57" s="95">
        <f>'個人総合'!K67</f>
        <v>9.7</v>
      </c>
      <c r="L57" s="96">
        <f>'個人総合'!L67</f>
        <v>66</v>
      </c>
      <c r="M57" s="95">
        <f>'個人総合'!M67</f>
        <v>10.95</v>
      </c>
      <c r="N57" s="96">
        <f>'個人総合'!N67</f>
        <v>66</v>
      </c>
      <c r="O57" s="95">
        <f>'個人総合'!O67</f>
        <v>43.55</v>
      </c>
      <c r="P57">
        <f>'個人総合'!P67</f>
        <v>63</v>
      </c>
      <c r="Q57" s="38">
        <f>'個人総合'!Q67</f>
        <v>4</v>
      </c>
      <c r="R57" s="38">
        <f t="shared" si="1"/>
        <v>1</v>
      </c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</row>
    <row r="58" spans="2:30" ht="25.5" customHeight="1">
      <c r="B58" s="93">
        <f>'個人総合'!B57</f>
        <v>53</v>
      </c>
      <c r="C58" s="94" t="str">
        <f>'個人総合'!C69</f>
        <v>茨城土浦市立第三</v>
      </c>
      <c r="D58" s="93">
        <f>'個人総合'!D69</f>
        <v>142</v>
      </c>
      <c r="E58" s="93" t="str">
        <f>'個人総合'!E69</f>
        <v>大高　涼花</v>
      </c>
      <c r="F58" s="93">
        <f>'個人総合'!F69</f>
        <v>1</v>
      </c>
      <c r="G58" s="95">
        <f>'個人総合'!G69</f>
        <v>12.45</v>
      </c>
      <c r="H58" s="96">
        <f>'個人総合'!H69</f>
        <v>41</v>
      </c>
      <c r="I58" s="95">
        <f>'個人総合'!I69</f>
        <v>9.3</v>
      </c>
      <c r="J58" s="96">
        <f>'個人総合'!J69</f>
        <v>61</v>
      </c>
      <c r="K58" s="95">
        <f>'個人総合'!K69</f>
        <v>9.8</v>
      </c>
      <c r="L58" s="96">
        <f>'個人総合'!L69</f>
        <v>65</v>
      </c>
      <c r="M58" s="95">
        <f>'個人総合'!M69</f>
        <v>11.6</v>
      </c>
      <c r="N58" s="96">
        <f>'個人総合'!N69</f>
        <v>53</v>
      </c>
      <c r="O58" s="95">
        <f>'個人総合'!O69</f>
        <v>43.15</v>
      </c>
      <c r="P58">
        <f>'個人総合'!P69</f>
        <v>65</v>
      </c>
      <c r="Q58" s="105">
        <f>'個人総合'!Q69</f>
      </c>
      <c r="R58" s="38">
        <f t="shared" si="1"/>
        <v>1</v>
      </c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</row>
    <row r="59" spans="2:30" ht="25.5" customHeight="1">
      <c r="B59" s="93">
        <f>'個人総合'!B58</f>
        <v>54</v>
      </c>
      <c r="C59" s="94" t="str">
        <f>'個人総合'!C70</f>
        <v>山梨富士川町立増穂</v>
      </c>
      <c r="D59" s="93">
        <f>'個人総合'!D70</f>
        <v>102</v>
      </c>
      <c r="E59" s="93" t="str">
        <f>'個人総合'!E70</f>
        <v>村松　瀬菜</v>
      </c>
      <c r="F59" s="93">
        <f>'個人総合'!F70</f>
        <v>3</v>
      </c>
      <c r="G59" s="95">
        <f>'個人総合'!G70</f>
        <v>12.1</v>
      </c>
      <c r="H59" s="96">
        <f>'個人総合'!H70</f>
        <v>54</v>
      </c>
      <c r="I59" s="95">
        <f>'個人総合'!I70</f>
        <v>8.5</v>
      </c>
      <c r="J59" s="96">
        <f>'個人総合'!J70</f>
        <v>69</v>
      </c>
      <c r="K59" s="95">
        <f>'個人総合'!K70</f>
        <v>10.7</v>
      </c>
      <c r="L59" s="96">
        <f>'個人総合'!L70</f>
        <v>53</v>
      </c>
      <c r="M59" s="95">
        <f>'個人総合'!M70</f>
        <v>11.7</v>
      </c>
      <c r="N59" s="96">
        <f>'個人総合'!N70</f>
        <v>48</v>
      </c>
      <c r="O59" s="95">
        <f>'個人総合'!O70</f>
        <v>43</v>
      </c>
      <c r="P59">
        <f>'個人総合'!P70</f>
        <v>66</v>
      </c>
      <c r="Q59" s="38">
        <f>'個人総合'!Q70</f>
      </c>
      <c r="R59" s="38">
        <f t="shared" si="1"/>
        <v>1</v>
      </c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</row>
    <row r="60" spans="2:30" ht="25.5" customHeight="1">
      <c r="B60" s="93">
        <f>'個人総合'!B59</f>
        <v>55</v>
      </c>
      <c r="C60" s="94" t="str">
        <f>'個人総合'!C71</f>
        <v>群馬高崎市立佐野</v>
      </c>
      <c r="D60" s="93">
        <f>'個人総合'!D71</f>
        <v>15</v>
      </c>
      <c r="E60" s="93" t="str">
        <f>'個人総合'!E71</f>
        <v>善如寺　絵理</v>
      </c>
      <c r="F60" s="93">
        <f>'個人総合'!F71</f>
        <v>2</v>
      </c>
      <c r="G60" s="95">
        <f>'個人総合'!G71</f>
        <v>12.65</v>
      </c>
      <c r="H60" s="96">
        <f>'個人総合'!H71</f>
        <v>26</v>
      </c>
      <c r="I60" s="95">
        <f>'個人総合'!I71</f>
        <v>10.35</v>
      </c>
      <c r="J60" s="96">
        <f>'個人総合'!J71</f>
        <v>44</v>
      </c>
      <c r="K60" s="95">
        <f>'個人総合'!K71</f>
        <v>8.6</v>
      </c>
      <c r="L60" s="96">
        <f>'個人総合'!L71</f>
        <v>76</v>
      </c>
      <c r="M60" s="95">
        <f>'個人総合'!M71</f>
        <v>11.15</v>
      </c>
      <c r="N60" s="96">
        <f>'個人総合'!N71</f>
        <v>61</v>
      </c>
      <c r="O60" s="95">
        <f>'個人総合'!O71</f>
        <v>42.75</v>
      </c>
      <c r="P60">
        <f>'個人総合'!P71</f>
        <v>67</v>
      </c>
      <c r="Q60" s="105">
        <f>'個人総合'!Q71</f>
        <v>13</v>
      </c>
      <c r="R60" s="38">
        <f t="shared" si="1"/>
        <v>1</v>
      </c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</row>
    <row r="61" spans="2:30" ht="25.5" customHeight="1">
      <c r="B61" s="93">
        <f>'個人総合'!B60</f>
        <v>56</v>
      </c>
      <c r="C61" s="94" t="str">
        <f>'個人総合'!C72</f>
        <v>神奈川横浜市立寺尾</v>
      </c>
      <c r="D61" s="93">
        <f>'個人総合'!D72</f>
        <v>34</v>
      </c>
      <c r="E61" s="93" t="str">
        <f>'個人総合'!E72</f>
        <v>長岡　真愛</v>
      </c>
      <c r="F61" s="93">
        <f>'個人総合'!F72</f>
        <v>1</v>
      </c>
      <c r="G61" s="95">
        <f>'個人総合'!G72</f>
        <v>11.45</v>
      </c>
      <c r="H61" s="96">
        <f>'個人総合'!H72</f>
        <v>69</v>
      </c>
      <c r="I61" s="95">
        <f>'個人総合'!I72</f>
        <v>9.05</v>
      </c>
      <c r="J61" s="96">
        <f>'個人総合'!J72</f>
        <v>65</v>
      </c>
      <c r="K61" s="95">
        <f>'個人総合'!K72</f>
        <v>10.25</v>
      </c>
      <c r="L61" s="96">
        <f>'個人総合'!L72</f>
        <v>62</v>
      </c>
      <c r="M61" s="95">
        <f>'個人総合'!M72</f>
        <v>11.75</v>
      </c>
      <c r="N61" s="96">
        <f>'個人総合'!N72</f>
        <v>46</v>
      </c>
      <c r="O61" s="95">
        <f>'個人総合'!O72</f>
        <v>42.5</v>
      </c>
      <c r="P61">
        <f>'個人総合'!P72</f>
        <v>68</v>
      </c>
      <c r="Q61" s="38">
        <f>'個人総合'!Q72</f>
        <v>7</v>
      </c>
      <c r="R61" s="38">
        <f t="shared" si="1"/>
        <v>1</v>
      </c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</row>
    <row r="62" spans="2:30" ht="25.5" customHeight="1">
      <c r="B62" s="93">
        <f>'個人総合'!B61</f>
        <v>57</v>
      </c>
      <c r="C62" s="94" t="str">
        <f>'個人総合'!C73</f>
        <v>山梨甲府市立北西</v>
      </c>
      <c r="D62" s="93">
        <f>'個人総合'!D73</f>
        <v>104</v>
      </c>
      <c r="E62" s="93" t="str">
        <f>'個人総合'!E73</f>
        <v>西山　莉央</v>
      </c>
      <c r="F62" s="93">
        <f>'個人総合'!F73</f>
        <v>2</v>
      </c>
      <c r="G62" s="95">
        <f>'個人総合'!G73</f>
        <v>12.7</v>
      </c>
      <c r="H62" s="96">
        <f>'個人総合'!H73</f>
        <v>22</v>
      </c>
      <c r="I62" s="95">
        <f>'個人総合'!I73</f>
        <v>8.05</v>
      </c>
      <c r="J62" s="96">
        <f>'個人総合'!J73</f>
        <v>73</v>
      </c>
      <c r="K62" s="95">
        <f>'個人総合'!K73</f>
        <v>9.2</v>
      </c>
      <c r="L62" s="96">
        <f>'個人総合'!L73</f>
        <v>73</v>
      </c>
      <c r="M62" s="95">
        <f>'個人総合'!M73</f>
        <v>12</v>
      </c>
      <c r="N62" s="96">
        <f>'個人総合'!N73</f>
        <v>40</v>
      </c>
      <c r="O62" s="95">
        <f>'個人総合'!O73</f>
        <v>41.95</v>
      </c>
      <c r="P62">
        <f>'個人総合'!P73</f>
        <v>69</v>
      </c>
      <c r="Q62" s="105">
        <f>'個人総合'!Q73</f>
      </c>
      <c r="R62" s="38">
        <f t="shared" si="1"/>
        <v>1</v>
      </c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</row>
    <row r="63" spans="2:30" ht="25.5" customHeight="1">
      <c r="B63" s="93">
        <f>'個人総合'!B62</f>
        <v>58</v>
      </c>
      <c r="C63" s="94" t="str">
        <f>'個人総合'!C74</f>
        <v>千葉銚子市立第四</v>
      </c>
      <c r="D63" s="93">
        <f>'個人総合'!D74</f>
        <v>76</v>
      </c>
      <c r="E63" s="93" t="str">
        <f>'個人総合'!E74</f>
        <v>加藤　愛梨</v>
      </c>
      <c r="F63" s="93">
        <f>'個人総合'!F74</f>
        <v>2</v>
      </c>
      <c r="G63" s="95">
        <f>'個人総合'!G74</f>
        <v>12.5</v>
      </c>
      <c r="H63" s="96">
        <f>'個人総合'!H74</f>
        <v>37</v>
      </c>
      <c r="I63" s="95">
        <f>'個人総合'!I74</f>
        <v>8.4</v>
      </c>
      <c r="J63" s="96">
        <f>'個人総合'!J74</f>
        <v>70</v>
      </c>
      <c r="K63" s="95">
        <f>'個人総合'!K74</f>
        <v>8.1</v>
      </c>
      <c r="L63" s="96">
        <f>'個人総合'!L74</f>
        <v>80</v>
      </c>
      <c r="M63" s="95">
        <f>'個人総合'!M74</f>
        <v>11.6</v>
      </c>
      <c r="N63" s="96">
        <f>'個人総合'!N74</f>
        <v>53</v>
      </c>
      <c r="O63" s="95">
        <f>'個人総合'!O74</f>
        <v>40.6</v>
      </c>
      <c r="P63">
        <f>'個人総合'!P74</f>
        <v>70</v>
      </c>
      <c r="Q63" s="38">
        <f>'個人総合'!Q74</f>
        <v>12</v>
      </c>
      <c r="R63" s="38">
        <f t="shared" si="1"/>
        <v>1</v>
      </c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</row>
    <row r="64" spans="2:30" ht="25.5" customHeight="1">
      <c r="B64" s="93">
        <f>'個人総合'!B63</f>
        <v>59</v>
      </c>
      <c r="C64" s="94" t="str">
        <f>'個人総合'!C75</f>
        <v>山梨山梨市立山梨南</v>
      </c>
      <c r="D64" s="93">
        <f>'個人総合'!D75</f>
        <v>7</v>
      </c>
      <c r="E64" s="93" t="str">
        <f>'個人総合'!E75</f>
        <v>山中　ほのか</v>
      </c>
      <c r="F64" s="93">
        <f>'個人総合'!F75</f>
        <v>3</v>
      </c>
      <c r="G64" s="95">
        <f>'個人総合'!G75</f>
        <v>12</v>
      </c>
      <c r="H64" s="96">
        <f>'個人総合'!H75</f>
        <v>57</v>
      </c>
      <c r="I64" s="95">
        <f>'個人総合'!I75</f>
        <v>7.4</v>
      </c>
      <c r="J64" s="96">
        <f>'個人総合'!J75</f>
        <v>77</v>
      </c>
      <c r="K64" s="95">
        <f>'個人総合'!K75</f>
        <v>10.15</v>
      </c>
      <c r="L64" s="96">
        <f>'個人総合'!L75</f>
        <v>63</v>
      </c>
      <c r="M64" s="95">
        <f>'個人総合'!M75</f>
        <v>10.1</v>
      </c>
      <c r="N64" s="96">
        <f>'個人総合'!N75</f>
        <v>73</v>
      </c>
      <c r="O64" s="95">
        <f>'個人総合'!O75</f>
        <v>39.65</v>
      </c>
      <c r="P64">
        <f>'個人総合'!P75</f>
        <v>71</v>
      </c>
      <c r="Q64" s="106">
        <f>'個人総合'!Q75</f>
        <v>9</v>
      </c>
      <c r="R64" s="38">
        <f t="shared" si="1"/>
        <v>1</v>
      </c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</row>
    <row r="65" spans="2:18" ht="25.5" customHeight="1">
      <c r="B65" s="93">
        <f>'個人総合'!B64</f>
        <v>60</v>
      </c>
      <c r="C65" s="94" t="str">
        <f>'個人総合'!C76</f>
        <v>山梨山梨市立山梨南</v>
      </c>
      <c r="D65" s="93">
        <f>'個人総合'!D76</f>
        <v>5</v>
      </c>
      <c r="E65" s="93" t="str">
        <f>'個人総合'!E76</f>
        <v>深澤　麻友子</v>
      </c>
      <c r="F65" s="93">
        <f>'個人総合'!F76</f>
        <v>3</v>
      </c>
      <c r="G65" s="95">
        <f>'個人総合'!G76</f>
        <v>11.65</v>
      </c>
      <c r="H65" s="96">
        <f>'個人総合'!H76</f>
        <v>64</v>
      </c>
      <c r="I65" s="95">
        <f>'個人総合'!I76</f>
        <v>9.15</v>
      </c>
      <c r="J65" s="96">
        <f>'個人総合'!J76</f>
        <v>63</v>
      </c>
      <c r="K65" s="95">
        <f>'個人総合'!K76</f>
        <v>9.4</v>
      </c>
      <c r="L65" s="96">
        <f>'個人総合'!L76</f>
        <v>70</v>
      </c>
      <c r="M65" s="95">
        <f>'個人総合'!M76</f>
        <v>9.25</v>
      </c>
      <c r="N65" s="96">
        <f>'個人総合'!N76</f>
        <v>80</v>
      </c>
      <c r="O65" s="95">
        <f>'個人総合'!O76</f>
        <v>39.45</v>
      </c>
      <c r="P65">
        <f>'個人総合'!P76</f>
        <v>72</v>
      </c>
      <c r="Q65" s="105">
        <f>'個人総合'!Q76</f>
        <v>9</v>
      </c>
      <c r="R65" s="38">
        <f t="shared" si="1"/>
        <v>1</v>
      </c>
    </row>
    <row r="66" spans="2:18" ht="25.5" customHeight="1">
      <c r="B66" s="93">
        <f>'個人総合'!B65</f>
        <v>61</v>
      </c>
      <c r="C66" s="94" t="str">
        <f>'個人総合'!C77</f>
        <v>群馬高崎市立佐野</v>
      </c>
      <c r="D66" s="93">
        <f>'個人総合'!D77</f>
        <v>17</v>
      </c>
      <c r="E66" s="93" t="str">
        <f>'個人総合'!E77</f>
        <v>鈴木　真木</v>
      </c>
      <c r="F66" s="93">
        <f>'個人総合'!F77</f>
        <v>1</v>
      </c>
      <c r="G66" s="95">
        <f>'個人総合'!G77</f>
        <v>11.4</v>
      </c>
      <c r="H66" s="96">
        <f>'個人総合'!H77</f>
        <v>70</v>
      </c>
      <c r="I66" s="95">
        <f>'個人総合'!I77</f>
        <v>8.3</v>
      </c>
      <c r="J66" s="96">
        <f>'個人総合'!J77</f>
        <v>71</v>
      </c>
      <c r="K66" s="95">
        <f>'個人総合'!K77</f>
        <v>9.4</v>
      </c>
      <c r="L66" s="96">
        <f>'個人総合'!L77</f>
        <v>70</v>
      </c>
      <c r="M66" s="95">
        <f>'個人総合'!M77</f>
        <v>9.95</v>
      </c>
      <c r="N66" s="96">
        <f>'個人総合'!N77</f>
        <v>75</v>
      </c>
      <c r="O66" s="95">
        <f>'個人総合'!O77</f>
        <v>39.05</v>
      </c>
      <c r="P66">
        <f>'個人総合'!P77</f>
        <v>73</v>
      </c>
      <c r="Q66" s="38">
        <f>'個人総合'!Q77</f>
        <v>13</v>
      </c>
      <c r="R66" s="38">
        <f t="shared" si="1"/>
        <v>1</v>
      </c>
    </row>
    <row r="67" spans="2:18" ht="25.5" customHeight="1">
      <c r="B67" s="93">
        <f>'個人総合'!B66</f>
        <v>62</v>
      </c>
      <c r="C67" s="94" t="str">
        <f>'個人総合'!C78</f>
        <v>群馬太田市立藪塚本町</v>
      </c>
      <c r="D67" s="93">
        <f>'個人総合'!D78</f>
        <v>12</v>
      </c>
      <c r="E67" s="93" t="str">
        <f>'個人総合'!E78</f>
        <v>竹内　今日子</v>
      </c>
      <c r="F67" s="93">
        <f>'個人総合'!F78</f>
        <v>3</v>
      </c>
      <c r="G67" s="95">
        <f>'個人総合'!G78</f>
        <v>11.6</v>
      </c>
      <c r="H67" s="96">
        <f>'個人総合'!H78</f>
        <v>66</v>
      </c>
      <c r="I67" s="95">
        <f>'個人総合'!I78</f>
        <v>8.15</v>
      </c>
      <c r="J67" s="96">
        <f>'個人総合'!J78</f>
        <v>72</v>
      </c>
      <c r="K67" s="95">
        <f>'個人総合'!K78</f>
        <v>7.95</v>
      </c>
      <c r="L67" s="96">
        <f>'個人総合'!L78</f>
        <v>82</v>
      </c>
      <c r="M67" s="95">
        <f>'個人総合'!M78</f>
        <v>9.7</v>
      </c>
      <c r="N67" s="96">
        <f>'個人総合'!N78</f>
        <v>77</v>
      </c>
      <c r="O67" s="95">
        <f>'個人総合'!O78</f>
        <v>37.4</v>
      </c>
      <c r="P67">
        <f>'個人総合'!P78</f>
        <v>74</v>
      </c>
      <c r="Q67" s="105">
        <f>'個人総合'!Q78</f>
        <v>11</v>
      </c>
      <c r="R67" s="38">
        <f t="shared" si="1"/>
        <v>1</v>
      </c>
    </row>
    <row r="68" spans="2:18" ht="25.5" customHeight="1">
      <c r="B68" s="93">
        <f>'個人総合'!B67</f>
        <v>63</v>
      </c>
      <c r="C68" s="94" t="str">
        <f>'個人総合'!C79</f>
        <v>栃木那須塩原市立厚崎</v>
      </c>
      <c r="D68" s="93">
        <f>'個人総合'!D79</f>
        <v>163</v>
      </c>
      <c r="E68" s="93" t="str">
        <f>'個人総合'!E79</f>
        <v>松本　彩女</v>
      </c>
      <c r="F68" s="93">
        <f>'個人総合'!F79</f>
        <v>3</v>
      </c>
      <c r="G68" s="95">
        <f>'個人総合'!G79</f>
        <v>11.4</v>
      </c>
      <c r="H68" s="96">
        <f>'個人総合'!H79</f>
        <v>70</v>
      </c>
      <c r="I68" s="95">
        <f>'個人総合'!I79</f>
        <v>6.7</v>
      </c>
      <c r="J68" s="96">
        <f>'個人総合'!J79</f>
        <v>80</v>
      </c>
      <c r="K68" s="95">
        <f>'個人総合'!K79</f>
        <v>9.65</v>
      </c>
      <c r="L68" s="96">
        <f>'個人総合'!L79</f>
        <v>67</v>
      </c>
      <c r="M68" s="95">
        <f>'個人総合'!M79</f>
        <v>8.55</v>
      </c>
      <c r="N68" s="96">
        <f>'個人総合'!N79</f>
        <v>82</v>
      </c>
      <c r="O68" s="95">
        <f>'個人総合'!O79</f>
        <v>36.3</v>
      </c>
      <c r="P68">
        <f>'個人総合'!P79</f>
        <v>75</v>
      </c>
      <c r="Q68" s="105">
        <f>'個人総合'!Q79</f>
      </c>
      <c r="R68" s="38">
        <f t="shared" si="1"/>
        <v>1</v>
      </c>
    </row>
    <row r="69" spans="2:18" ht="25.5" customHeight="1">
      <c r="B69" s="93">
        <f>'個人総合'!B68</f>
        <v>64</v>
      </c>
      <c r="C69" s="94" t="str">
        <f>'個人総合'!C80</f>
        <v>群馬太田市立藪塚本町</v>
      </c>
      <c r="D69" s="93">
        <f>'個人総合'!D80</f>
        <v>11</v>
      </c>
      <c r="E69" s="93" t="str">
        <f>'個人総合'!E80</f>
        <v>清水　日香理</v>
      </c>
      <c r="F69" s="93">
        <f>'個人総合'!F80</f>
        <v>3</v>
      </c>
      <c r="G69" s="95">
        <f>'個人総合'!G80</f>
        <v>11.1</v>
      </c>
      <c r="H69" s="96">
        <f>'個人総合'!H80</f>
        <v>76</v>
      </c>
      <c r="I69" s="95">
        <f>'個人総合'!I80</f>
        <v>6.4</v>
      </c>
      <c r="J69" s="96">
        <f>'個人総合'!J80</f>
        <v>84</v>
      </c>
      <c r="K69" s="95">
        <f>'個人総合'!K80</f>
        <v>9.5</v>
      </c>
      <c r="L69" s="96">
        <f>'個人総合'!L80</f>
        <v>69</v>
      </c>
      <c r="M69" s="95">
        <f>'個人総合'!M80</f>
        <v>8.8</v>
      </c>
      <c r="N69" s="96">
        <f>'個人総合'!N80</f>
        <v>81</v>
      </c>
      <c r="O69" s="95">
        <f>'個人総合'!O80</f>
        <v>35.8</v>
      </c>
      <c r="P69">
        <f>'個人総合'!P80</f>
        <v>76</v>
      </c>
      <c r="Q69" s="105">
        <f>'個人総合'!Q80</f>
        <v>11</v>
      </c>
      <c r="R69" s="38">
        <f t="shared" si="1"/>
        <v>1</v>
      </c>
    </row>
    <row r="70" spans="2:18" ht="25.5" customHeight="1">
      <c r="B70" s="93">
        <f>'個人総合'!B69</f>
        <v>65</v>
      </c>
      <c r="C70" s="94" t="str">
        <f>'個人総合'!C81</f>
        <v>千葉香取市立佐原</v>
      </c>
      <c r="D70" s="93">
        <f>'個人総合'!D81</f>
        <v>82</v>
      </c>
      <c r="E70" s="93" t="str">
        <f>'個人総合'!E81</f>
        <v>齋藤　優果</v>
      </c>
      <c r="F70" s="93">
        <f>'個人総合'!F81</f>
        <v>2</v>
      </c>
      <c r="G70" s="95">
        <f>'個人総合'!G81</f>
        <v>10.35</v>
      </c>
      <c r="H70" s="96">
        <f>'個人総合'!H81</f>
        <v>82</v>
      </c>
      <c r="I70" s="95">
        <f>'個人総合'!I81</f>
        <v>5.2</v>
      </c>
      <c r="J70" s="96">
        <f>'個人総合'!J81</f>
        <v>91</v>
      </c>
      <c r="K70" s="95">
        <f>'個人総合'!K81</f>
        <v>9.65</v>
      </c>
      <c r="L70" s="96">
        <f>'個人総合'!L81</f>
        <v>67</v>
      </c>
      <c r="M70" s="95">
        <f>'個人総合'!M81</f>
        <v>10.5</v>
      </c>
      <c r="N70" s="96">
        <f>'個人総合'!N81</f>
        <v>68</v>
      </c>
      <c r="O70" s="95">
        <f>'個人総合'!O81</f>
        <v>35.7</v>
      </c>
      <c r="P70">
        <f>'個人総合'!P81</f>
        <v>77</v>
      </c>
      <c r="Q70" s="38">
        <f>'個人総合'!Q81</f>
        <v>14</v>
      </c>
      <c r="R70" s="38">
        <f t="shared" si="1"/>
        <v>1</v>
      </c>
    </row>
    <row r="71" spans="2:18" ht="25.5" customHeight="1">
      <c r="B71" s="93">
        <f>'個人総合'!B70</f>
        <v>66</v>
      </c>
      <c r="C71" s="94" t="str">
        <f>'個人総合'!C82</f>
        <v>茨城鉾田市立鉾田南</v>
      </c>
      <c r="D71" s="93">
        <f>'個人総合'!D82</f>
        <v>46</v>
      </c>
      <c r="E71" s="93" t="str">
        <f>'個人総合'!E82</f>
        <v>山口　瑞希</v>
      </c>
      <c r="F71" s="93">
        <f>'個人総合'!F82</f>
        <v>3</v>
      </c>
      <c r="G71" s="95">
        <f>'個人総合'!G82</f>
        <v>10.65</v>
      </c>
      <c r="H71" s="96">
        <f>'個人総合'!H82</f>
        <v>78</v>
      </c>
      <c r="I71" s="95">
        <f>'個人総合'!I82</f>
        <v>7.8</v>
      </c>
      <c r="J71" s="96">
        <f>'個人総合'!J82</f>
        <v>74</v>
      </c>
      <c r="K71" s="95">
        <f>'個人総合'!K82</f>
        <v>7.2</v>
      </c>
      <c r="L71" s="96">
        <f>'個人総合'!L82</f>
        <v>88</v>
      </c>
      <c r="M71" s="95">
        <f>'個人総合'!M82</f>
        <v>9.9</v>
      </c>
      <c r="N71" s="96">
        <f>'個人総合'!N82</f>
        <v>76</v>
      </c>
      <c r="O71" s="95">
        <f>'個人総合'!O82</f>
        <v>35.55</v>
      </c>
      <c r="P71">
        <f>'個人総合'!P82</f>
        <v>78</v>
      </c>
      <c r="Q71" s="38">
        <f>'個人総合'!Q82</f>
        <v>15</v>
      </c>
      <c r="R71" s="38">
        <f aca="true" t="shared" si="18" ref="R71:R130">COUNTIF($O$6:$O$130,O71)</f>
        <v>1</v>
      </c>
    </row>
    <row r="72" spans="2:18" ht="25.5" customHeight="1">
      <c r="B72" s="93">
        <f>'個人総合'!B71</f>
        <v>67</v>
      </c>
      <c r="C72" s="94" t="str">
        <f>'個人総合'!C83</f>
        <v>群馬高崎市立佐野</v>
      </c>
      <c r="D72" s="93">
        <f>'個人総合'!D83</f>
        <v>16</v>
      </c>
      <c r="E72" s="93" t="str">
        <f>'個人総合'!E83</f>
        <v>鈴木　花野</v>
      </c>
      <c r="F72" s="93">
        <f>'個人総合'!F83</f>
        <v>1</v>
      </c>
      <c r="G72" s="95">
        <f>'個人総合'!G83</f>
        <v>10.25</v>
      </c>
      <c r="H72" s="96">
        <f>'個人総合'!H83</f>
        <v>84</v>
      </c>
      <c r="I72" s="95">
        <f>'個人総合'!I83</f>
        <v>7.55</v>
      </c>
      <c r="J72" s="96">
        <f>'個人総合'!J83</f>
        <v>75</v>
      </c>
      <c r="K72" s="95">
        <f>'個人総合'!K83</f>
        <v>7.45</v>
      </c>
      <c r="L72" s="96">
        <f>'個人総合'!L83</f>
        <v>84</v>
      </c>
      <c r="M72" s="95">
        <f>'個人総合'!M83</f>
        <v>10.05</v>
      </c>
      <c r="N72" s="96">
        <f>'個人総合'!N83</f>
        <v>74</v>
      </c>
      <c r="O72" s="95">
        <f>'個人総合'!O83</f>
        <v>35.3</v>
      </c>
      <c r="P72">
        <f>'個人総合'!P83</f>
        <v>79</v>
      </c>
      <c r="Q72" s="38">
        <f>'個人総合'!Q83</f>
        <v>13</v>
      </c>
      <c r="R72" s="38">
        <f t="shared" si="18"/>
        <v>1</v>
      </c>
    </row>
    <row r="73" spans="2:18" ht="25.5" customHeight="1">
      <c r="B73" s="93">
        <f>'個人総合'!B72</f>
        <v>68</v>
      </c>
      <c r="C73" s="94" t="str">
        <f>'個人総合'!C84</f>
        <v>千葉香取市立佐原</v>
      </c>
      <c r="D73" s="93">
        <f>'個人総合'!D84</f>
        <v>81</v>
      </c>
      <c r="E73" s="93" t="str">
        <f>'個人総合'!E84</f>
        <v>岡田　八重</v>
      </c>
      <c r="F73" s="93">
        <f>'個人総合'!F84</f>
        <v>2</v>
      </c>
      <c r="G73" s="95">
        <f>'個人総合'!G84</f>
        <v>10.45</v>
      </c>
      <c r="H73" s="96">
        <f>'個人総合'!H84</f>
        <v>80</v>
      </c>
      <c r="I73" s="95">
        <f>'個人総合'!I84</f>
        <v>6.05</v>
      </c>
      <c r="J73" s="96">
        <f>'個人総合'!J84</f>
        <v>87</v>
      </c>
      <c r="K73" s="95">
        <f>'個人総合'!K84</f>
        <v>8.15</v>
      </c>
      <c r="L73" s="96">
        <f>'個人総合'!L84</f>
        <v>78</v>
      </c>
      <c r="M73" s="95">
        <f>'個人総合'!M84</f>
        <v>10.15</v>
      </c>
      <c r="N73" s="96">
        <f>'個人総合'!N84</f>
        <v>72</v>
      </c>
      <c r="O73" s="95">
        <f>'個人総合'!O84</f>
        <v>34.8</v>
      </c>
      <c r="P73">
        <f>'個人総合'!P84</f>
        <v>80</v>
      </c>
      <c r="Q73" s="38">
        <f>'個人総合'!Q84</f>
        <v>14</v>
      </c>
      <c r="R73" s="38">
        <f t="shared" si="18"/>
        <v>1</v>
      </c>
    </row>
    <row r="74" spans="2:18" ht="25.5" customHeight="1">
      <c r="B74" s="93">
        <f>'個人総合'!B73</f>
        <v>69</v>
      </c>
      <c r="C74" s="94" t="str">
        <f>'個人総合'!C85</f>
        <v>茨城鉾田市立鉾田南</v>
      </c>
      <c r="D74" s="93">
        <f>'個人総合'!D85</f>
        <v>47</v>
      </c>
      <c r="E74" s="93" t="str">
        <f>'個人総合'!E85</f>
        <v>宮本　美咲</v>
      </c>
      <c r="F74" s="93">
        <f>'個人総合'!F85</f>
        <v>3</v>
      </c>
      <c r="G74" s="95">
        <f>'個人総合'!G85</f>
        <v>10.1</v>
      </c>
      <c r="H74" s="96">
        <f>'個人総合'!H85</f>
        <v>87</v>
      </c>
      <c r="I74" s="95">
        <f>'個人総合'!I85</f>
        <v>6.85</v>
      </c>
      <c r="J74" s="96">
        <f>'個人総合'!J85</f>
        <v>79</v>
      </c>
      <c r="K74" s="95">
        <f>'個人総合'!K85</f>
        <v>8.15</v>
      </c>
      <c r="L74" s="96">
        <f>'個人総合'!L85</f>
        <v>78</v>
      </c>
      <c r="M74" s="95">
        <f>'個人総合'!M85</f>
        <v>9.5</v>
      </c>
      <c r="N74" s="96">
        <f>'個人総合'!N85</f>
        <v>78</v>
      </c>
      <c r="O74" s="95">
        <f>'個人総合'!O85</f>
        <v>34.6</v>
      </c>
      <c r="P74">
        <f>'個人総合'!P85</f>
        <v>81</v>
      </c>
      <c r="Q74" s="105">
        <f>'個人総合'!Q85</f>
        <v>15</v>
      </c>
      <c r="R74" s="38">
        <f t="shared" si="18"/>
        <v>1</v>
      </c>
    </row>
    <row r="75" spans="2:18" ht="25.5" customHeight="1">
      <c r="B75" s="93">
        <f>'個人総合'!B74</f>
        <v>70</v>
      </c>
      <c r="C75" s="94" t="str">
        <f>'個人総合'!C86</f>
        <v>栃木日光市立大沢</v>
      </c>
      <c r="D75" s="93">
        <f>'個人総合'!D86</f>
        <v>162</v>
      </c>
      <c r="E75" s="93" t="str">
        <f>'個人総合'!E86</f>
        <v>柳田　留菜</v>
      </c>
      <c r="F75" s="93">
        <f>'個人総合'!F86</f>
        <v>2</v>
      </c>
      <c r="G75" s="95">
        <f>'個人総合'!G86</f>
        <v>10.65</v>
      </c>
      <c r="H75" s="96">
        <f>'個人総合'!H86</f>
        <v>78</v>
      </c>
      <c r="I75" s="95">
        <f>'個人総合'!I86</f>
        <v>6.5</v>
      </c>
      <c r="J75" s="96">
        <f>'個人総合'!J86</f>
        <v>83</v>
      </c>
      <c r="K75" s="95">
        <f>'個人総合'!K86</f>
        <v>8.8</v>
      </c>
      <c r="L75" s="96">
        <f>'個人総合'!L86</f>
        <v>74</v>
      </c>
      <c r="M75" s="95">
        <f>'個人総合'!M86</f>
        <v>8.3</v>
      </c>
      <c r="N75" s="96">
        <f>'個人総合'!N86</f>
        <v>83</v>
      </c>
      <c r="O75" s="95">
        <f>'個人総合'!O86</f>
        <v>34.25</v>
      </c>
      <c r="P75">
        <f>'個人総合'!P86</f>
        <v>82</v>
      </c>
      <c r="Q75" s="38">
        <f>'個人総合'!Q86</f>
      </c>
      <c r="R75" s="38">
        <f t="shared" si="18"/>
        <v>1</v>
      </c>
    </row>
    <row r="76" spans="2:18" ht="25.5" customHeight="1">
      <c r="B76" s="93">
        <f>'個人総合'!B75</f>
        <v>71</v>
      </c>
      <c r="C76" s="94" t="str">
        <f>'個人総合'!C87</f>
        <v>栃木矢板市立矢板</v>
      </c>
      <c r="D76" s="93">
        <f>'個人総合'!D87</f>
        <v>164</v>
      </c>
      <c r="E76" s="93" t="str">
        <f>'個人総合'!E87</f>
        <v>永井　ひかる</v>
      </c>
      <c r="F76" s="93">
        <f>'個人総合'!F87</f>
        <v>3</v>
      </c>
      <c r="G76" s="95">
        <f>'個人総合'!G87</f>
        <v>10.4</v>
      </c>
      <c r="H76" s="96">
        <f>'個人総合'!H87</f>
        <v>81</v>
      </c>
      <c r="I76" s="95">
        <f>'個人総合'!I87</f>
        <v>6.7</v>
      </c>
      <c r="J76" s="96">
        <f>'個人総合'!J87</f>
        <v>80</v>
      </c>
      <c r="K76" s="95">
        <f>'個人総合'!K87</f>
        <v>7.2</v>
      </c>
      <c r="L76" s="96">
        <f>'個人総合'!L87</f>
        <v>88</v>
      </c>
      <c r="M76" s="95">
        <f>'個人総合'!M87</f>
        <v>9.5</v>
      </c>
      <c r="N76" s="96">
        <f>'個人総合'!N87</f>
        <v>78</v>
      </c>
      <c r="O76" s="95">
        <f>'個人総合'!O87</f>
        <v>33.8</v>
      </c>
      <c r="P76">
        <f>'個人総合'!P87</f>
        <v>83</v>
      </c>
      <c r="Q76" s="38">
        <f>'個人総合'!Q87</f>
      </c>
      <c r="R76" s="38">
        <f t="shared" si="18"/>
        <v>1</v>
      </c>
    </row>
    <row r="77" spans="2:18" ht="25.5" customHeight="1">
      <c r="B77" s="93">
        <f>'個人総合'!B76</f>
        <v>72</v>
      </c>
      <c r="C77" s="94" t="str">
        <f>'個人総合'!C88</f>
        <v>栃木日光市立今市</v>
      </c>
      <c r="D77" s="93">
        <f>'個人総合'!D88</f>
        <v>65</v>
      </c>
      <c r="E77" s="93" t="str">
        <f>'個人総合'!E88</f>
        <v>岡部　麻衣子</v>
      </c>
      <c r="F77" s="93">
        <f>'個人総合'!F88</f>
        <v>3</v>
      </c>
      <c r="G77" s="95">
        <f>'個人総合'!G88</f>
        <v>10.75</v>
      </c>
      <c r="H77" s="96">
        <f>'個人総合'!H88</f>
        <v>77</v>
      </c>
      <c r="I77" s="95">
        <f>'個人総合'!I88</f>
        <v>6.55</v>
      </c>
      <c r="J77" s="96">
        <f>'個人総合'!J88</f>
        <v>82</v>
      </c>
      <c r="K77" s="95">
        <f>'個人総合'!K88</f>
        <v>8.3</v>
      </c>
      <c r="L77" s="96">
        <f>'個人総合'!L88</f>
        <v>77</v>
      </c>
      <c r="M77" s="95">
        <f>'個人総合'!M88</f>
        <v>7.9</v>
      </c>
      <c r="N77" s="96">
        <f>'個人総合'!N88</f>
        <v>84</v>
      </c>
      <c r="O77" s="95">
        <f>'個人総合'!O88</f>
        <v>33.5</v>
      </c>
      <c r="P77">
        <f>'個人総合'!P88</f>
        <v>84</v>
      </c>
      <c r="Q77" s="105">
        <f>'個人総合'!Q88</f>
        <v>16</v>
      </c>
      <c r="R77" s="38">
        <f t="shared" si="18"/>
        <v>1</v>
      </c>
    </row>
    <row r="78" spans="2:18" ht="25.5" customHeight="1">
      <c r="B78" s="93">
        <f>'個人総合'!B77</f>
        <v>73</v>
      </c>
      <c r="C78" s="94" t="str">
        <f>'個人総合'!C89</f>
        <v>茨城鉾田市立鉾田南</v>
      </c>
      <c r="D78" s="93">
        <f>'個人総合'!D89</f>
        <v>45</v>
      </c>
      <c r="E78" s="93" t="str">
        <f>'個人総合'!E89</f>
        <v>雜賀　七海</v>
      </c>
      <c r="F78" s="93">
        <f>'個人総合'!F89</f>
        <v>3</v>
      </c>
      <c r="G78" s="95">
        <f>'個人総合'!G89</f>
        <v>10.1</v>
      </c>
      <c r="H78" s="96">
        <f>'個人総合'!H89</f>
        <v>87</v>
      </c>
      <c r="I78" s="95">
        <f>'個人総合'!I89</f>
        <v>7.55</v>
      </c>
      <c r="J78" s="96">
        <f>'個人総合'!J89</f>
        <v>75</v>
      </c>
      <c r="K78" s="95">
        <f>'個人総合'!K89</f>
        <v>7.25</v>
      </c>
      <c r="L78" s="96">
        <f>'個人総合'!L89</f>
        <v>87</v>
      </c>
      <c r="M78" s="95">
        <f>'個人総合'!M89</f>
        <v>7.25</v>
      </c>
      <c r="N78" s="96">
        <f>'個人総合'!N89</f>
        <v>87</v>
      </c>
      <c r="O78" s="95">
        <f>'個人総合'!O89</f>
        <v>32.15</v>
      </c>
      <c r="P78">
        <f>'個人総合'!P89</f>
        <v>85</v>
      </c>
      <c r="Q78" s="105">
        <f>'個人総合'!Q89</f>
        <v>15</v>
      </c>
      <c r="R78" s="38">
        <f t="shared" si="18"/>
        <v>1</v>
      </c>
    </row>
    <row r="79" spans="2:18" ht="25.5" customHeight="1">
      <c r="B79" s="93">
        <f>'個人総合'!B78</f>
        <v>74</v>
      </c>
      <c r="C79" s="94" t="str">
        <f>'個人総合'!C90</f>
        <v>千葉銚子市立第四</v>
      </c>
      <c r="D79" s="93">
        <f>'個人総合'!D90</f>
        <v>77</v>
      </c>
      <c r="E79" s="93" t="str">
        <f>'個人総合'!E90</f>
        <v>小林　真由</v>
      </c>
      <c r="F79" s="93">
        <f>'個人総合'!F90</f>
        <v>1</v>
      </c>
      <c r="G79" s="95">
        <f>'個人総合'!G90</f>
        <v>9.95</v>
      </c>
      <c r="H79" s="96">
        <f>'個人総合'!H90</f>
        <v>91</v>
      </c>
      <c r="I79" s="95">
        <f>'個人総合'!I90</f>
        <v>6.9</v>
      </c>
      <c r="J79" s="96">
        <f>'個人総合'!J90</f>
        <v>78</v>
      </c>
      <c r="K79" s="95">
        <f>'個人総合'!K90</f>
        <v>7.45</v>
      </c>
      <c r="L79" s="96">
        <f>'個人総合'!L90</f>
        <v>84</v>
      </c>
      <c r="M79" s="95">
        <f>'個人総合'!M90</f>
        <v>7.6</v>
      </c>
      <c r="N79" s="96">
        <f>'個人総合'!N90</f>
        <v>85</v>
      </c>
      <c r="O79" s="95">
        <f>'個人総合'!O90</f>
        <v>31.9</v>
      </c>
      <c r="P79">
        <f>'個人総合'!P90</f>
        <v>86</v>
      </c>
      <c r="Q79" s="105">
        <f>'個人総合'!Q90</f>
        <v>12</v>
      </c>
      <c r="R79" s="38">
        <f t="shared" si="18"/>
        <v>1</v>
      </c>
    </row>
    <row r="80" spans="2:18" ht="25.5" customHeight="1">
      <c r="B80" s="93">
        <f>'個人総合'!B79</f>
        <v>75</v>
      </c>
      <c r="C80" s="94" t="str">
        <f>'個人総合'!C91</f>
        <v>群馬太田市立藪塚本町</v>
      </c>
      <c r="D80" s="93">
        <f>'個人総合'!D91</f>
        <v>14</v>
      </c>
      <c r="E80" s="93" t="str">
        <f>'個人総合'!E91</f>
        <v>山口　愛友</v>
      </c>
      <c r="F80" s="93">
        <f>'個人総合'!F91</f>
        <v>1</v>
      </c>
      <c r="G80" s="95">
        <f>'個人総合'!G91</f>
        <v>10.25</v>
      </c>
      <c r="H80" s="96">
        <f>'個人総合'!H91</f>
        <v>84</v>
      </c>
      <c r="I80" s="95">
        <f>'個人総合'!I91</f>
        <v>6.25</v>
      </c>
      <c r="J80" s="96">
        <f>'個人総合'!J91</f>
        <v>85</v>
      </c>
      <c r="K80" s="95">
        <f>'個人総合'!K91</f>
        <v>7.85</v>
      </c>
      <c r="L80" s="96">
        <f>'個人総合'!L91</f>
        <v>83</v>
      </c>
      <c r="M80" s="95">
        <f>'個人総合'!M91</f>
        <v>7.4</v>
      </c>
      <c r="N80" s="96">
        <f>'個人総合'!N91</f>
        <v>86</v>
      </c>
      <c r="O80" s="95">
        <f>'個人総合'!O91</f>
        <v>31.75</v>
      </c>
      <c r="P80">
        <f>'個人総合'!P91</f>
        <v>87</v>
      </c>
      <c r="Q80" s="38">
        <f>'個人総合'!Q91</f>
        <v>11</v>
      </c>
      <c r="R80" s="38">
        <f t="shared" si="18"/>
        <v>1</v>
      </c>
    </row>
    <row r="81" spans="2:18" ht="25.5" customHeight="1">
      <c r="B81" s="93">
        <f>'個人総合'!B80</f>
        <v>76</v>
      </c>
      <c r="C81" s="94" t="str">
        <f>'個人総合'!C92</f>
        <v>栃木佐野市立北</v>
      </c>
      <c r="D81" s="93">
        <f>'個人総合'!D92</f>
        <v>61</v>
      </c>
      <c r="E81" s="93" t="str">
        <f>'個人総合'!E92</f>
        <v>小林　春香</v>
      </c>
      <c r="F81" s="93">
        <f>'個人総合'!F92</f>
        <v>3</v>
      </c>
      <c r="G81" s="95">
        <f>'個人総合'!G92</f>
        <v>10.3</v>
      </c>
      <c r="H81" s="96">
        <f>'個人総合'!H92</f>
        <v>83</v>
      </c>
      <c r="I81" s="95">
        <f>'個人総合'!I92</f>
        <v>5.95</v>
      </c>
      <c r="J81" s="96">
        <f>'個人総合'!J92</f>
        <v>88</v>
      </c>
      <c r="K81" s="95">
        <f>'個人総合'!K92</f>
        <v>6.85</v>
      </c>
      <c r="L81" s="96">
        <f>'個人総合'!L92</f>
        <v>92</v>
      </c>
      <c r="M81" s="95">
        <f>'個人総合'!M92</f>
        <v>6.55</v>
      </c>
      <c r="N81" s="96">
        <f>'個人総合'!N92</f>
        <v>90</v>
      </c>
      <c r="O81" s="95">
        <f>'個人総合'!O92</f>
        <v>29.650000000000002</v>
      </c>
      <c r="P81">
        <f>'個人総合'!P92</f>
        <v>88</v>
      </c>
      <c r="Q81" s="105">
        <f>'個人総合'!Q92</f>
        <v>17</v>
      </c>
      <c r="R81" s="38">
        <f t="shared" si="18"/>
        <v>1</v>
      </c>
    </row>
    <row r="82" spans="2:18" ht="25.5" customHeight="1">
      <c r="B82" s="93">
        <f>'個人総合'!B81</f>
        <v>77</v>
      </c>
      <c r="C82" s="94" t="str">
        <f>'個人総合'!C93</f>
        <v>栃木佐野市立北</v>
      </c>
      <c r="D82" s="93">
        <f>'個人総合'!D93</f>
        <v>64</v>
      </c>
      <c r="E82" s="93" t="str">
        <f>'個人総合'!E93</f>
        <v>松澤　優里</v>
      </c>
      <c r="F82" s="93">
        <f>'個人総合'!F93</f>
        <v>3</v>
      </c>
      <c r="G82" s="95">
        <f>'個人総合'!G93</f>
        <v>9.8</v>
      </c>
      <c r="H82" s="96">
        <f>'個人総合'!H93</f>
        <v>93</v>
      </c>
      <c r="I82" s="95">
        <f>'個人総合'!I93</f>
        <v>5.9</v>
      </c>
      <c r="J82" s="96">
        <f>'個人総合'!J93</f>
        <v>89</v>
      </c>
      <c r="K82" s="95">
        <f>'個人総合'!K93</f>
        <v>7.1</v>
      </c>
      <c r="L82" s="96">
        <f>'個人総合'!L93</f>
        <v>90</v>
      </c>
      <c r="M82" s="95">
        <f>'個人総合'!M93</f>
        <v>6.45</v>
      </c>
      <c r="N82" s="96">
        <f>'個人総合'!N93</f>
        <v>91</v>
      </c>
      <c r="O82" s="95">
        <f>'個人総合'!O93</f>
        <v>29.25</v>
      </c>
      <c r="P82">
        <f>'個人総合'!P93</f>
        <v>89</v>
      </c>
      <c r="Q82" s="38">
        <f>'個人総合'!Q93</f>
        <v>17</v>
      </c>
      <c r="R82" s="38">
        <f t="shared" si="18"/>
        <v>1</v>
      </c>
    </row>
    <row r="83" spans="2:18" ht="25.5" customHeight="1">
      <c r="B83" s="93">
        <f>'個人総合'!B82</f>
        <v>78</v>
      </c>
      <c r="C83" s="94" t="str">
        <f>'個人総合'!C94</f>
        <v>栃木佐野市立北</v>
      </c>
      <c r="D83" s="93">
        <f>'個人総合'!D94</f>
        <v>63</v>
      </c>
      <c r="E83" s="93" t="str">
        <f>'個人総合'!E94</f>
        <v>針谷　泉希</v>
      </c>
      <c r="F83" s="93">
        <f>'個人総合'!F94</f>
        <v>2</v>
      </c>
      <c r="G83" s="95">
        <f>'個人総合'!G94</f>
        <v>10.1</v>
      </c>
      <c r="H83" s="96">
        <f>'個人総合'!H94</f>
        <v>87</v>
      </c>
      <c r="I83" s="95">
        <f>'個人総合'!I94</f>
        <v>5.7</v>
      </c>
      <c r="J83" s="96">
        <f>'個人総合'!J94</f>
        <v>90</v>
      </c>
      <c r="K83" s="95">
        <f>'個人総合'!K94</f>
        <v>6.3</v>
      </c>
      <c r="L83" s="96">
        <f>'個人総合'!L94</f>
        <v>95</v>
      </c>
      <c r="M83" s="95">
        <f>'個人総合'!M94</f>
        <v>6.75</v>
      </c>
      <c r="N83" s="96">
        <f>'個人総合'!N94</f>
        <v>89</v>
      </c>
      <c r="O83" s="95">
        <f>'個人総合'!O94</f>
        <v>28.85</v>
      </c>
      <c r="P83">
        <f>'個人総合'!P94</f>
        <v>90</v>
      </c>
      <c r="Q83" s="38">
        <f>'個人総合'!Q94</f>
        <v>17</v>
      </c>
      <c r="R83" s="38">
        <f t="shared" si="18"/>
        <v>1</v>
      </c>
    </row>
    <row r="84" spans="2:18" ht="25.5" customHeight="1">
      <c r="B84" s="93">
        <f>'個人総合'!B83</f>
        <v>79</v>
      </c>
      <c r="C84" s="94" t="str">
        <f>'個人総合'!C95</f>
        <v>茨城鉾田市立鉾田南</v>
      </c>
      <c r="D84" s="93">
        <f>'個人総合'!D95</f>
        <v>48</v>
      </c>
      <c r="E84" s="93" t="str">
        <f>'個人総合'!E95</f>
        <v>井川　有紗</v>
      </c>
      <c r="F84" s="93">
        <f>'個人総合'!F95</f>
        <v>3</v>
      </c>
      <c r="G84" s="95">
        <f>'個人総合'!G95</f>
        <v>9.65</v>
      </c>
      <c r="H84" s="96">
        <f>'個人総合'!H95</f>
        <v>94</v>
      </c>
      <c r="I84" s="95">
        <f>'個人総合'!I95</f>
        <v>6.25</v>
      </c>
      <c r="J84" s="96">
        <f>'個人総合'!J95</f>
        <v>85</v>
      </c>
      <c r="K84" s="95">
        <f>'個人総合'!K95</f>
        <v>5.5</v>
      </c>
      <c r="L84" s="96">
        <f>'個人総合'!L95</f>
        <v>97</v>
      </c>
      <c r="M84" s="95">
        <f>'個人総合'!M95</f>
        <v>6.95</v>
      </c>
      <c r="N84" s="96">
        <f>'個人総合'!N95</f>
        <v>88</v>
      </c>
      <c r="O84" s="95">
        <f>'個人総合'!O95</f>
        <v>28.349999999999998</v>
      </c>
      <c r="P84">
        <f>'個人総合'!P95</f>
        <v>91</v>
      </c>
      <c r="Q84" s="38">
        <f>'個人総合'!Q95</f>
        <v>15</v>
      </c>
      <c r="R84" s="38">
        <f t="shared" si="18"/>
        <v>1</v>
      </c>
    </row>
    <row r="85" spans="2:18" ht="25.5" customHeight="1">
      <c r="B85" s="93">
        <f>'個人総合'!B84</f>
        <v>80</v>
      </c>
      <c r="C85" s="94" t="str">
        <f>'個人総合'!C96</f>
        <v>千葉香取市立佐原</v>
      </c>
      <c r="D85" s="93">
        <f>'個人総合'!D96</f>
        <v>83</v>
      </c>
      <c r="E85" s="93" t="str">
        <f>'個人総合'!E96</f>
        <v>齋藤　　綾</v>
      </c>
      <c r="F85" s="93">
        <f>'個人総合'!F96</f>
        <v>1</v>
      </c>
      <c r="G85" s="95">
        <f>'個人総合'!G96</f>
        <v>9.85</v>
      </c>
      <c r="H85" s="96">
        <f>'個人総合'!H96</f>
        <v>92</v>
      </c>
      <c r="I85" s="95">
        <f>'個人総合'!I96</f>
        <v>3.45</v>
      </c>
      <c r="J85" s="96">
        <f>'個人総合'!J96</f>
        <v>92</v>
      </c>
      <c r="K85" s="95">
        <f>'個人総合'!K96</f>
        <v>6.9</v>
      </c>
      <c r="L85" s="96">
        <f>'個人総合'!L96</f>
        <v>91</v>
      </c>
      <c r="M85" s="95">
        <f>'個人総合'!M96</f>
        <v>6.4</v>
      </c>
      <c r="N85" s="96">
        <f>'個人総合'!N96</f>
        <v>92</v>
      </c>
      <c r="O85" s="95">
        <f>'個人総合'!O96</f>
        <v>26.6</v>
      </c>
      <c r="P85">
        <f>'個人総合'!P96</f>
        <v>92</v>
      </c>
      <c r="Q85" s="38">
        <f>'個人総合'!Q96</f>
        <v>14</v>
      </c>
      <c r="R85" s="38">
        <f t="shared" si="18"/>
        <v>1</v>
      </c>
    </row>
    <row r="86" spans="2:18" ht="25.5" customHeight="1">
      <c r="B86" s="93">
        <f>'個人総合'!B85</f>
        <v>81</v>
      </c>
      <c r="C86" s="94" t="str">
        <f>'個人総合'!C97</f>
        <v>神奈川横浜市立松本</v>
      </c>
      <c r="D86" s="93">
        <f>'個人総合'!D97</f>
        <v>35</v>
      </c>
      <c r="E86" s="93" t="str">
        <f>'個人総合'!E97</f>
        <v>佐藤　菜美</v>
      </c>
      <c r="F86" s="93">
        <f>'個人総合'!F97</f>
        <v>3</v>
      </c>
      <c r="G86" s="95">
        <f>'個人総合'!G97</f>
        <v>10.1</v>
      </c>
      <c r="H86" s="96">
        <f>'個人総合'!H97</f>
        <v>87</v>
      </c>
      <c r="I86" s="95">
        <f>'個人総合'!I97</f>
        <v>3</v>
      </c>
      <c r="J86" s="96">
        <f>'個人総合'!J97</f>
        <v>95</v>
      </c>
      <c r="K86" s="95">
        <f>'個人総合'!K97</f>
        <v>6.7</v>
      </c>
      <c r="L86" s="96">
        <f>'個人総合'!L97</f>
        <v>93</v>
      </c>
      <c r="M86" s="95">
        <f>'個人総合'!M97</f>
        <v>5.45</v>
      </c>
      <c r="N86" s="96">
        <f>'個人総合'!N97</f>
        <v>96</v>
      </c>
      <c r="O86" s="95">
        <f>'個人総合'!O97</f>
        <v>25.25</v>
      </c>
      <c r="P86">
        <f>'個人総合'!P97</f>
        <v>93</v>
      </c>
      <c r="Q86" s="105">
        <f>'個人総合'!Q97</f>
        <v>8</v>
      </c>
      <c r="R86" s="38">
        <f t="shared" si="18"/>
        <v>1</v>
      </c>
    </row>
    <row r="87" spans="2:18" ht="25.5" customHeight="1">
      <c r="B87" s="93">
        <f>'個人総合'!B86</f>
        <v>82</v>
      </c>
      <c r="C87" s="94" t="str">
        <f>'個人総合'!C98</f>
        <v>栃木日光市立今市</v>
      </c>
      <c r="D87" s="93">
        <f>'個人総合'!D98</f>
        <v>66</v>
      </c>
      <c r="E87" s="93" t="str">
        <f>'個人総合'!E98</f>
        <v>岡部　　栞</v>
      </c>
      <c r="F87" s="93">
        <f>'個人総合'!F98</f>
        <v>2</v>
      </c>
      <c r="G87" s="95">
        <f>'個人総合'!G98</f>
        <v>8.5</v>
      </c>
      <c r="H87" s="96">
        <f>'個人総合'!H98</f>
        <v>97</v>
      </c>
      <c r="I87" s="95">
        <f>'個人総合'!I98</f>
        <v>3.1</v>
      </c>
      <c r="J87" s="96">
        <f>'個人総合'!J98</f>
        <v>93</v>
      </c>
      <c r="K87" s="95">
        <f>'個人総合'!K98</f>
        <v>8.05</v>
      </c>
      <c r="L87" s="96">
        <f>'個人総合'!L98</f>
        <v>81</v>
      </c>
      <c r="M87" s="95">
        <f>'個人総合'!M98</f>
        <v>5.4</v>
      </c>
      <c r="N87" s="96">
        <f>'個人総合'!N98</f>
        <v>97</v>
      </c>
      <c r="O87" s="95">
        <f>'個人総合'!O98</f>
        <v>25.049999999999997</v>
      </c>
      <c r="P87">
        <f>'個人総合'!P98</f>
        <v>94</v>
      </c>
      <c r="Q87" s="105">
        <f>'個人総合'!Q98</f>
        <v>16</v>
      </c>
      <c r="R87" s="38">
        <f t="shared" si="18"/>
        <v>1</v>
      </c>
    </row>
    <row r="88" spans="2:18" ht="25.5" customHeight="1">
      <c r="B88" s="93">
        <f>'個人総合'!B87</f>
        <v>83</v>
      </c>
      <c r="C88" s="94" t="str">
        <f>'個人総合'!C99</f>
        <v>栃木日光市立今市</v>
      </c>
      <c r="D88" s="93">
        <f>'個人総合'!D99</f>
        <v>68</v>
      </c>
      <c r="E88" s="93" t="str">
        <f>'個人総合'!E99</f>
        <v>清水　愛菜</v>
      </c>
      <c r="F88" s="93">
        <f>'個人総合'!F99</f>
        <v>1</v>
      </c>
      <c r="G88" s="95">
        <f>'個人総合'!G99</f>
        <v>9</v>
      </c>
      <c r="H88" s="96">
        <f>'個人総合'!H99</f>
        <v>96</v>
      </c>
      <c r="I88" s="95">
        <f>'個人総合'!I99</f>
        <v>3.05</v>
      </c>
      <c r="J88" s="96">
        <f>'個人総合'!J99</f>
        <v>94</v>
      </c>
      <c r="K88" s="95">
        <f>'個人総合'!K99</f>
        <v>7.3</v>
      </c>
      <c r="L88" s="96">
        <f>'個人総合'!L99</f>
        <v>86</v>
      </c>
      <c r="M88" s="95">
        <f>'個人総合'!M99</f>
        <v>5.55</v>
      </c>
      <c r="N88" s="96">
        <f>'個人総合'!N99</f>
        <v>95</v>
      </c>
      <c r="O88" s="95">
        <f>'個人総合'!O99</f>
        <v>24.900000000000002</v>
      </c>
      <c r="P88">
        <f>'個人総合'!P99</f>
        <v>95</v>
      </c>
      <c r="Q88" s="38">
        <f>'個人総合'!Q99</f>
        <v>16</v>
      </c>
      <c r="R88" s="38">
        <f t="shared" si="18"/>
        <v>1</v>
      </c>
    </row>
    <row r="89" spans="2:18" ht="25.5" customHeight="1">
      <c r="B89" s="93">
        <f>'個人総合'!B88</f>
        <v>84</v>
      </c>
      <c r="C89" s="94" t="str">
        <f>'個人総合'!C100</f>
        <v>栃木佐野市立北</v>
      </c>
      <c r="D89" s="93">
        <f>'個人総合'!D100</f>
        <v>62</v>
      </c>
      <c r="E89" s="93" t="str">
        <f>'個人総合'!E100</f>
        <v>早川　ももこ</v>
      </c>
      <c r="F89" s="93">
        <f>'個人総合'!F100</f>
        <v>3</v>
      </c>
      <c r="G89" s="95">
        <f>'個人総合'!G100</f>
        <v>9.2</v>
      </c>
      <c r="H89" s="96">
        <f>'個人総合'!H100</f>
        <v>95</v>
      </c>
      <c r="I89" s="95">
        <f>'個人総合'!I100</f>
        <v>2.5</v>
      </c>
      <c r="J89" s="96">
        <f>'個人総合'!J100</f>
        <v>96</v>
      </c>
      <c r="K89" s="95">
        <f>'個人総合'!K100</f>
        <v>5.65</v>
      </c>
      <c r="L89" s="96">
        <f>'個人総合'!L100</f>
        <v>96</v>
      </c>
      <c r="M89" s="95">
        <f>'個人総合'!M100</f>
        <v>6.15</v>
      </c>
      <c r="N89" s="96">
        <f>'個人総合'!N100</f>
        <v>93</v>
      </c>
      <c r="O89" s="95">
        <f>'個人総合'!O100</f>
        <v>23.5</v>
      </c>
      <c r="P89">
        <f>'個人総合'!P100</f>
        <v>96</v>
      </c>
      <c r="Q89" s="38">
        <f>'個人総合'!Q100</f>
        <v>17</v>
      </c>
      <c r="R89" s="38">
        <f t="shared" si="18"/>
        <v>1</v>
      </c>
    </row>
    <row r="90" spans="2:18" ht="25.5" customHeight="1">
      <c r="B90" s="93">
        <f>'個人総合'!B89</f>
        <v>85</v>
      </c>
      <c r="C90" s="94" t="str">
        <f>'個人総合'!C101</f>
        <v>群馬高崎市立佐野</v>
      </c>
      <c r="D90" s="93">
        <f>'個人総合'!D101</f>
        <v>18</v>
      </c>
      <c r="E90" s="93" t="str">
        <f>'個人総合'!E101</f>
        <v>関澤　紀香</v>
      </c>
      <c r="F90" s="93">
        <f>'個人総合'!F101</f>
        <v>1</v>
      </c>
      <c r="G90" s="95">
        <f>'個人総合'!G101</f>
        <v>10.15</v>
      </c>
      <c r="H90" s="96">
        <f>'個人総合'!H101</f>
        <v>86</v>
      </c>
      <c r="I90" s="95">
        <f>'個人総合'!I101</f>
        <v>0</v>
      </c>
      <c r="J90" s="96">
        <f>'個人総合'!J101</f>
        <v>98</v>
      </c>
      <c r="K90" s="95">
        <f>'個人総合'!K101</f>
        <v>5.45</v>
      </c>
      <c r="L90" s="96">
        <f>'個人総合'!L101</f>
        <v>98</v>
      </c>
      <c r="M90" s="95">
        <f>'個人総合'!M101</f>
        <v>6.15</v>
      </c>
      <c r="N90" s="96">
        <f>'個人総合'!N101</f>
        <v>93</v>
      </c>
      <c r="O90" s="95">
        <f>'個人総合'!O101</f>
        <v>21.75</v>
      </c>
      <c r="P90">
        <f>'個人総合'!P101</f>
        <v>97</v>
      </c>
      <c r="Q90" s="38">
        <f>'個人総合'!Q101</f>
        <v>13</v>
      </c>
      <c r="R90" s="38">
        <f t="shared" si="18"/>
        <v>1</v>
      </c>
    </row>
    <row r="91" spans="2:18" ht="25.5" customHeight="1">
      <c r="B91" s="93">
        <f>'個人総合'!B90</f>
        <v>86</v>
      </c>
      <c r="C91" s="94" t="str">
        <f>'個人総合'!C102</f>
        <v>栃木日光市立今市</v>
      </c>
      <c r="D91" s="93">
        <f>'個人総合'!D102</f>
        <v>67</v>
      </c>
      <c r="E91" s="93" t="str">
        <f>'個人総合'!E102</f>
        <v>武田　菜月</v>
      </c>
      <c r="F91" s="93">
        <f>'個人総合'!F102</f>
        <v>2</v>
      </c>
      <c r="G91" s="95">
        <f>'個人総合'!G102</f>
        <v>8.1</v>
      </c>
      <c r="H91" s="96">
        <f>'個人総合'!H102</f>
        <v>98</v>
      </c>
      <c r="I91" s="95">
        <f>'個人総合'!I102</f>
        <v>1.9</v>
      </c>
      <c r="J91" s="96">
        <f>'個人総合'!J102</f>
        <v>97</v>
      </c>
      <c r="K91" s="95">
        <f>'個人総合'!K102</f>
        <v>6.4</v>
      </c>
      <c r="L91" s="96">
        <f>'個人総合'!L102</f>
        <v>94</v>
      </c>
      <c r="M91" s="95">
        <f>'個人総合'!M102</f>
        <v>4.75</v>
      </c>
      <c r="N91" s="96">
        <f>'個人総合'!N102</f>
        <v>98</v>
      </c>
      <c r="O91" s="95">
        <f>'個人総合'!O102</f>
        <v>21.15</v>
      </c>
      <c r="P91">
        <f>'個人総合'!P102</f>
        <v>98</v>
      </c>
      <c r="Q91" s="38">
        <f>'個人総合'!Q102</f>
        <v>16</v>
      </c>
      <c r="R91" s="38">
        <f t="shared" si="18"/>
        <v>1</v>
      </c>
    </row>
    <row r="92" spans="2:18" ht="25.5" customHeight="1">
      <c r="B92" s="93">
        <f>'個人総合'!B91</f>
        <v>87</v>
      </c>
      <c r="C92" s="94"/>
      <c r="D92" s="93"/>
      <c r="E92" s="93"/>
      <c r="F92" s="93"/>
      <c r="G92" s="95"/>
      <c r="H92" s="96"/>
      <c r="I92" s="95"/>
      <c r="J92" s="96"/>
      <c r="K92" s="95"/>
      <c r="L92" s="96"/>
      <c r="M92" s="95"/>
      <c r="N92" s="96"/>
      <c r="O92" s="95"/>
      <c r="Q92" s="105"/>
      <c r="R92" s="38">
        <f t="shared" si="18"/>
        <v>27</v>
      </c>
    </row>
    <row r="93" spans="2:18" ht="25.5" customHeight="1">
      <c r="B93" s="93">
        <f>'個人総合'!B92</f>
        <v>88</v>
      </c>
      <c r="C93" s="94"/>
      <c r="D93" s="93"/>
      <c r="E93" s="93"/>
      <c r="F93" s="93"/>
      <c r="G93" s="95"/>
      <c r="H93" s="96"/>
      <c r="I93" s="95"/>
      <c r="J93" s="96"/>
      <c r="K93" s="95"/>
      <c r="L93" s="96"/>
      <c r="M93" s="95"/>
      <c r="N93" s="96"/>
      <c r="O93" s="95"/>
      <c r="Q93" s="105"/>
      <c r="R93" s="38">
        <f t="shared" si="18"/>
        <v>27</v>
      </c>
    </row>
    <row r="94" spans="2:18" ht="25.5" customHeight="1">
      <c r="B94" s="93">
        <f>'個人総合'!B93</f>
        <v>89</v>
      </c>
      <c r="C94" s="94"/>
      <c r="D94" s="93"/>
      <c r="E94" s="93"/>
      <c r="F94" s="93"/>
      <c r="G94" s="95"/>
      <c r="H94" s="96"/>
      <c r="I94" s="95"/>
      <c r="J94" s="96"/>
      <c r="K94" s="95"/>
      <c r="L94" s="96"/>
      <c r="M94" s="95"/>
      <c r="N94" s="96"/>
      <c r="O94" s="95"/>
      <c r="Q94" s="105"/>
      <c r="R94" s="38">
        <f t="shared" si="18"/>
        <v>27</v>
      </c>
    </row>
    <row r="95" spans="2:18" ht="25.5" customHeight="1">
      <c r="B95" s="93">
        <f>'個人総合'!B94</f>
        <v>90</v>
      </c>
      <c r="C95" s="94"/>
      <c r="D95" s="93"/>
      <c r="E95" s="93"/>
      <c r="F95" s="93"/>
      <c r="G95" s="95"/>
      <c r="H95" s="96"/>
      <c r="I95" s="95"/>
      <c r="J95" s="96"/>
      <c r="K95" s="95"/>
      <c r="L95" s="96"/>
      <c r="M95" s="95"/>
      <c r="N95" s="96"/>
      <c r="O95" s="95"/>
      <c r="Q95" s="105"/>
      <c r="R95" s="38">
        <f t="shared" si="18"/>
        <v>27</v>
      </c>
    </row>
    <row r="96" spans="2:18" ht="25.5" customHeight="1">
      <c r="B96" s="93">
        <f>'個人総合'!B95</f>
        <v>91</v>
      </c>
      <c r="C96" s="94"/>
      <c r="D96" s="93"/>
      <c r="E96" s="93"/>
      <c r="F96" s="93"/>
      <c r="G96" s="95"/>
      <c r="H96" s="96"/>
      <c r="I96" s="95"/>
      <c r="J96" s="96"/>
      <c r="K96" s="95"/>
      <c r="L96" s="96"/>
      <c r="M96" s="95"/>
      <c r="N96" s="96"/>
      <c r="O96" s="95"/>
      <c r="Q96" s="105"/>
      <c r="R96" s="38">
        <f t="shared" si="18"/>
        <v>27</v>
      </c>
    </row>
    <row r="97" spans="2:18" ht="25.5" customHeight="1">
      <c r="B97" s="93">
        <f>'個人総合'!B96</f>
        <v>92</v>
      </c>
      <c r="C97" s="94"/>
      <c r="D97" s="93"/>
      <c r="E97" s="93"/>
      <c r="F97" s="93"/>
      <c r="G97" s="95"/>
      <c r="H97" s="96"/>
      <c r="I97" s="95"/>
      <c r="J97" s="96"/>
      <c r="K97" s="95"/>
      <c r="L97" s="96"/>
      <c r="M97" s="95"/>
      <c r="N97" s="96"/>
      <c r="O97" s="95"/>
      <c r="Q97" s="105"/>
      <c r="R97" s="38">
        <f t="shared" si="18"/>
        <v>27</v>
      </c>
    </row>
    <row r="98" spans="2:18" ht="25.5" customHeight="1">
      <c r="B98" s="93">
        <f>'個人総合'!B97</f>
        <v>93</v>
      </c>
      <c r="C98" s="94"/>
      <c r="D98" s="93"/>
      <c r="E98" s="93"/>
      <c r="F98" s="93"/>
      <c r="G98" s="95"/>
      <c r="H98" s="96"/>
      <c r="I98" s="95"/>
      <c r="J98" s="96"/>
      <c r="K98" s="95"/>
      <c r="L98" s="96"/>
      <c r="M98" s="95"/>
      <c r="N98" s="96"/>
      <c r="O98" s="95"/>
      <c r="Q98" s="38"/>
      <c r="R98" s="38">
        <f t="shared" si="18"/>
        <v>27</v>
      </c>
    </row>
    <row r="99" spans="2:18" ht="25.5" customHeight="1">
      <c r="B99" s="93">
        <f>'個人総合'!B98</f>
        <v>94</v>
      </c>
      <c r="C99" s="94"/>
      <c r="D99" s="93"/>
      <c r="E99" s="93"/>
      <c r="F99" s="93"/>
      <c r="G99" s="95"/>
      <c r="H99" s="96"/>
      <c r="I99" s="95"/>
      <c r="J99" s="96"/>
      <c r="K99" s="95"/>
      <c r="L99" s="96"/>
      <c r="M99" s="95"/>
      <c r="N99" s="96"/>
      <c r="O99" s="95"/>
      <c r="Q99" s="105"/>
      <c r="R99" s="38">
        <f t="shared" si="18"/>
        <v>27</v>
      </c>
    </row>
    <row r="100" spans="2:18" ht="25.5" customHeight="1">
      <c r="B100" s="93">
        <f>'個人総合'!B99</f>
        <v>95</v>
      </c>
      <c r="C100" s="94"/>
      <c r="D100" s="93"/>
      <c r="E100" s="93"/>
      <c r="F100" s="93"/>
      <c r="G100" s="95"/>
      <c r="H100" s="96"/>
      <c r="I100" s="95"/>
      <c r="J100" s="96"/>
      <c r="K100" s="95"/>
      <c r="L100" s="96"/>
      <c r="M100" s="95"/>
      <c r="N100" s="96"/>
      <c r="O100" s="95"/>
      <c r="Q100" s="105"/>
      <c r="R100" s="38">
        <f t="shared" si="18"/>
        <v>27</v>
      </c>
    </row>
    <row r="101" spans="2:18" ht="25.5" customHeight="1">
      <c r="B101" s="93">
        <f>'個人総合'!B100</f>
        <v>96</v>
      </c>
      <c r="C101" s="94"/>
      <c r="D101" s="93"/>
      <c r="E101" s="93"/>
      <c r="F101" s="93"/>
      <c r="G101" s="95"/>
      <c r="H101" s="96"/>
      <c r="I101" s="95"/>
      <c r="J101" s="96"/>
      <c r="K101" s="95"/>
      <c r="L101" s="96"/>
      <c r="M101" s="95"/>
      <c r="N101" s="96"/>
      <c r="O101" s="95"/>
      <c r="Q101" s="38"/>
      <c r="R101" s="38">
        <f t="shared" si="18"/>
        <v>27</v>
      </c>
    </row>
    <row r="102" spans="2:18" ht="25.5" customHeight="1">
      <c r="B102" s="93">
        <f>'個人総合'!B101</f>
        <v>97</v>
      </c>
      <c r="C102" s="94"/>
      <c r="D102" s="93"/>
      <c r="E102" s="93"/>
      <c r="F102" s="93"/>
      <c r="G102" s="95"/>
      <c r="H102" s="96"/>
      <c r="I102" s="95"/>
      <c r="J102" s="96"/>
      <c r="K102" s="95"/>
      <c r="L102" s="96"/>
      <c r="M102" s="95"/>
      <c r="N102" s="96"/>
      <c r="O102" s="95"/>
      <c r="Q102" s="105"/>
      <c r="R102" s="38">
        <f t="shared" si="18"/>
        <v>27</v>
      </c>
    </row>
    <row r="103" spans="2:18" ht="25.5" customHeight="1">
      <c r="B103" s="93">
        <f>'個人総合'!B102</f>
        <v>98</v>
      </c>
      <c r="C103" s="94"/>
      <c r="D103" s="93"/>
      <c r="E103" s="93"/>
      <c r="F103" s="93"/>
      <c r="G103" s="95"/>
      <c r="H103" s="96"/>
      <c r="I103" s="95"/>
      <c r="J103" s="96"/>
      <c r="K103" s="95"/>
      <c r="L103" s="96"/>
      <c r="M103" s="95"/>
      <c r="N103" s="96"/>
      <c r="O103" s="95"/>
      <c r="Q103" s="38"/>
      <c r="R103" s="38">
        <f t="shared" si="18"/>
        <v>27</v>
      </c>
    </row>
    <row r="104" spans="2:18" ht="25.5" customHeight="1">
      <c r="B104" s="93">
        <f>'個人総合'!B103</f>
        <v>99</v>
      </c>
      <c r="C104" s="94">
        <f>'個人総合'!C103</f>
        <v>0</v>
      </c>
      <c r="D104" s="93">
        <f>'個人総合'!D103</f>
        <v>0</v>
      </c>
      <c r="E104" s="93">
        <f>'個人総合'!E103</f>
        <v>0</v>
      </c>
      <c r="F104" s="93">
        <f>'個人総合'!F103</f>
        <v>0</v>
      </c>
      <c r="G104" s="95">
        <f>'個人総合'!G103</f>
        <v>0</v>
      </c>
      <c r="H104" s="96">
        <f>'個人総合'!H103</f>
        <v>0</v>
      </c>
      <c r="I104" s="95">
        <f>'個人総合'!I103</f>
        <v>0</v>
      </c>
      <c r="J104" s="96">
        <f>'個人総合'!J103</f>
        <v>0</v>
      </c>
      <c r="K104" s="95">
        <f>'個人総合'!K103</f>
        <v>0</v>
      </c>
      <c r="L104" s="96">
        <f>'個人総合'!L103</f>
        <v>0</v>
      </c>
      <c r="M104" s="95">
        <f>'個人総合'!M103</f>
        <v>0</v>
      </c>
      <c r="N104" s="96">
        <f>'個人総合'!N103</f>
        <v>0</v>
      </c>
      <c r="O104" s="95">
        <f>'個人総合'!O103</f>
        <v>0</v>
      </c>
      <c r="P104">
        <f>'個人総合'!P103</f>
        <v>0</v>
      </c>
      <c r="Q104" s="105">
        <f>'個人総合'!Q103</f>
        <v>0</v>
      </c>
      <c r="R104" s="38">
        <f t="shared" si="18"/>
        <v>27</v>
      </c>
    </row>
    <row r="105" spans="2:18" ht="25.5" customHeight="1">
      <c r="B105" s="93">
        <f>'個人総合'!B104</f>
        <v>100</v>
      </c>
      <c r="C105" s="94">
        <f>'個人総合'!C104</f>
        <v>0</v>
      </c>
      <c r="D105" s="93">
        <f>'個人総合'!D104</f>
        <v>0</v>
      </c>
      <c r="E105" s="93">
        <f>'個人総合'!E104</f>
        <v>0</v>
      </c>
      <c r="F105" s="93">
        <f>'個人総合'!F104</f>
        <v>0</v>
      </c>
      <c r="G105" s="95">
        <f>'個人総合'!G104</f>
        <v>0</v>
      </c>
      <c r="H105" s="96">
        <f>'個人総合'!H104</f>
        <v>0</v>
      </c>
      <c r="I105" s="95">
        <f>'個人総合'!I104</f>
        <v>0</v>
      </c>
      <c r="J105" s="96">
        <f>'個人総合'!J104</f>
        <v>0</v>
      </c>
      <c r="K105" s="95">
        <f>'個人総合'!K104</f>
        <v>0</v>
      </c>
      <c r="L105" s="96">
        <f>'個人総合'!L104</f>
        <v>0</v>
      </c>
      <c r="M105" s="95">
        <f>'個人総合'!M104</f>
        <v>0</v>
      </c>
      <c r="N105" s="96">
        <f>'個人総合'!N104</f>
        <v>0</v>
      </c>
      <c r="O105" s="95">
        <f>'個人総合'!O104</f>
        <v>0</v>
      </c>
      <c r="P105">
        <f>'個人総合'!P104</f>
        <v>0</v>
      </c>
      <c r="Q105" s="105">
        <f>'個人総合'!Q104</f>
        <v>0</v>
      </c>
      <c r="R105" s="38">
        <f t="shared" si="18"/>
        <v>27</v>
      </c>
    </row>
    <row r="106" spans="2:18" ht="25.5" customHeight="1">
      <c r="B106" s="93">
        <f>'個人総合'!B105</f>
        <v>101</v>
      </c>
      <c r="C106" s="94">
        <f>'個人総合'!C105</f>
        <v>0</v>
      </c>
      <c r="D106" s="93">
        <f>'個人総合'!D105</f>
        <v>0</v>
      </c>
      <c r="E106" s="93">
        <f>'個人総合'!E105</f>
        <v>0</v>
      </c>
      <c r="F106" s="93">
        <f>'個人総合'!F105</f>
        <v>0</v>
      </c>
      <c r="G106" s="95">
        <f>'個人総合'!G105</f>
        <v>0</v>
      </c>
      <c r="H106" s="96">
        <f>'個人総合'!H105</f>
        <v>0</v>
      </c>
      <c r="I106" s="95">
        <f>'個人総合'!I105</f>
        <v>0</v>
      </c>
      <c r="J106" s="96">
        <f>'個人総合'!J105</f>
        <v>0</v>
      </c>
      <c r="K106" s="95">
        <f>'個人総合'!K105</f>
        <v>0</v>
      </c>
      <c r="L106" s="96">
        <f>'個人総合'!L105</f>
        <v>0</v>
      </c>
      <c r="M106" s="95">
        <f>'個人総合'!M105</f>
        <v>0</v>
      </c>
      <c r="N106" s="96">
        <f>'個人総合'!N105</f>
        <v>0</v>
      </c>
      <c r="O106" s="95">
        <f>'個人総合'!O105</f>
        <v>0</v>
      </c>
      <c r="P106">
        <f>'個人総合'!P105</f>
      </c>
      <c r="Q106" s="38">
        <f>'個人総合'!Q105</f>
        <v>0</v>
      </c>
      <c r="R106" s="38">
        <f t="shared" si="18"/>
        <v>27</v>
      </c>
    </row>
    <row r="107" spans="2:18" ht="25.5" customHeight="1">
      <c r="B107" s="93">
        <f>'個人総合'!B106</f>
        <v>102</v>
      </c>
      <c r="C107" s="94">
        <f>'個人総合'!C106</f>
        <v>0</v>
      </c>
      <c r="D107" s="93">
        <f>'個人総合'!D106</f>
        <v>0</v>
      </c>
      <c r="E107" s="93">
        <f>'個人総合'!E106</f>
        <v>0</v>
      </c>
      <c r="F107" s="93">
        <f>'個人総合'!F106</f>
        <v>0</v>
      </c>
      <c r="G107" s="95">
        <f>'個人総合'!G106</f>
        <v>0</v>
      </c>
      <c r="H107" s="96">
        <f>'個人総合'!H106</f>
        <v>0</v>
      </c>
      <c r="I107" s="95">
        <f>'個人総合'!I106</f>
        <v>0</v>
      </c>
      <c r="J107" s="96">
        <f>'個人総合'!J106</f>
        <v>0</v>
      </c>
      <c r="K107" s="95">
        <f>'個人総合'!K106</f>
        <v>0</v>
      </c>
      <c r="L107" s="96">
        <f>'個人総合'!L106</f>
        <v>0</v>
      </c>
      <c r="M107" s="95">
        <f>'個人総合'!M106</f>
        <v>0</v>
      </c>
      <c r="N107" s="96">
        <f>'個人総合'!N106</f>
        <v>0</v>
      </c>
      <c r="O107" s="95">
        <f>'個人総合'!O106</f>
        <v>0</v>
      </c>
      <c r="P107">
        <f>'個人総合'!P106</f>
      </c>
      <c r="Q107" s="38">
        <f>'個人総合'!Q106</f>
        <v>0</v>
      </c>
      <c r="R107" s="38">
        <f t="shared" si="18"/>
        <v>27</v>
      </c>
    </row>
    <row r="108" spans="2:18" ht="25.5" customHeight="1">
      <c r="B108" s="93">
        <f>'個人総合'!B107</f>
        <v>103</v>
      </c>
      <c r="C108" s="94">
        <f>'個人総合'!C107</f>
        <v>0</v>
      </c>
      <c r="D108" s="93">
        <f>'個人総合'!D107</f>
        <v>0</v>
      </c>
      <c r="E108" s="93">
        <f>'個人総合'!E107</f>
        <v>0</v>
      </c>
      <c r="F108" s="93">
        <f>'個人総合'!F107</f>
        <v>0</v>
      </c>
      <c r="G108" s="95">
        <f>'個人総合'!G107</f>
        <v>0</v>
      </c>
      <c r="H108" s="96">
        <f>'個人総合'!H107</f>
        <v>0</v>
      </c>
      <c r="I108" s="95">
        <f>'個人総合'!I107</f>
        <v>0</v>
      </c>
      <c r="J108" s="96">
        <f>'個人総合'!J107</f>
        <v>0</v>
      </c>
      <c r="K108" s="95">
        <f>'個人総合'!K107</f>
        <v>0</v>
      </c>
      <c r="L108" s="96">
        <f>'個人総合'!L107</f>
        <v>0</v>
      </c>
      <c r="M108" s="95">
        <f>'個人総合'!M107</f>
        <v>0</v>
      </c>
      <c r="N108" s="96">
        <f>'個人総合'!N107</f>
        <v>0</v>
      </c>
      <c r="O108" s="95">
        <f>'個人総合'!O107</f>
        <v>0</v>
      </c>
      <c r="P108">
        <f>'個人総合'!P107</f>
      </c>
      <c r="Q108" s="38">
        <f>'個人総合'!Q107</f>
        <v>0</v>
      </c>
      <c r="R108" s="38">
        <f t="shared" si="18"/>
        <v>27</v>
      </c>
    </row>
    <row r="109" spans="2:18" ht="25.5" customHeight="1">
      <c r="B109" s="93">
        <f>'個人総合'!B108</f>
        <v>104</v>
      </c>
      <c r="C109" s="94">
        <f>'個人総合'!C108</f>
        <v>0</v>
      </c>
      <c r="D109" s="93">
        <f>'個人総合'!D108</f>
        <v>0</v>
      </c>
      <c r="E109" s="93">
        <f>'個人総合'!E108</f>
        <v>0</v>
      </c>
      <c r="F109" s="93">
        <f>'個人総合'!F108</f>
        <v>0</v>
      </c>
      <c r="G109" s="95">
        <f>'個人総合'!G108</f>
        <v>0</v>
      </c>
      <c r="H109" s="96">
        <f>'個人総合'!H108</f>
        <v>0</v>
      </c>
      <c r="I109" s="95">
        <f>'個人総合'!I108</f>
        <v>0</v>
      </c>
      <c r="J109" s="96">
        <f>'個人総合'!J108</f>
        <v>0</v>
      </c>
      <c r="K109" s="95">
        <f>'個人総合'!K108</f>
        <v>0</v>
      </c>
      <c r="L109" s="96">
        <f>'個人総合'!L108</f>
        <v>0</v>
      </c>
      <c r="M109" s="95">
        <f>'個人総合'!M108</f>
        <v>0</v>
      </c>
      <c r="N109" s="96">
        <f>'個人総合'!N108</f>
        <v>0</v>
      </c>
      <c r="O109" s="95">
        <f>'個人総合'!O108</f>
        <v>0</v>
      </c>
      <c r="P109">
        <f>'個人総合'!P108</f>
      </c>
      <c r="Q109" s="38">
        <f>'個人総合'!Q108</f>
        <v>0</v>
      </c>
      <c r="R109" s="38">
        <f t="shared" si="18"/>
        <v>27</v>
      </c>
    </row>
    <row r="110" spans="2:18" ht="25.5" customHeight="1">
      <c r="B110" s="93">
        <f>'個人総合'!B109</f>
        <v>105</v>
      </c>
      <c r="C110" s="94">
        <f>'個人総合'!C109</f>
        <v>0</v>
      </c>
      <c r="D110" s="93">
        <f>'個人総合'!D109</f>
        <v>0</v>
      </c>
      <c r="E110" s="93">
        <f>'個人総合'!E109</f>
        <v>0</v>
      </c>
      <c r="F110" s="93">
        <f>'個人総合'!F109</f>
        <v>0</v>
      </c>
      <c r="G110" s="95">
        <f>'個人総合'!G109</f>
        <v>0</v>
      </c>
      <c r="H110" s="96">
        <f>'個人総合'!H109</f>
        <v>0</v>
      </c>
      <c r="I110" s="95">
        <f>'個人総合'!I109</f>
        <v>0</v>
      </c>
      <c r="J110" s="96">
        <f>'個人総合'!J109</f>
        <v>0</v>
      </c>
      <c r="K110" s="95">
        <f>'個人総合'!K109</f>
        <v>0</v>
      </c>
      <c r="L110" s="96">
        <f>'個人総合'!L109</f>
        <v>0</v>
      </c>
      <c r="M110" s="95">
        <f>'個人総合'!M109</f>
        <v>0</v>
      </c>
      <c r="N110" s="96">
        <f>'個人総合'!N109</f>
        <v>0</v>
      </c>
      <c r="O110" s="95">
        <f>'個人総合'!O109</f>
        <v>0</v>
      </c>
      <c r="P110">
        <f>'個人総合'!P109</f>
      </c>
      <c r="Q110" s="38">
        <f>'個人総合'!Q109</f>
        <v>0</v>
      </c>
      <c r="R110" s="38">
        <f t="shared" si="18"/>
        <v>27</v>
      </c>
    </row>
    <row r="111" spans="2:18" ht="25.5" customHeight="1">
      <c r="B111" s="93">
        <f>'個人総合'!B110</f>
        <v>106</v>
      </c>
      <c r="C111" s="94">
        <f>'個人総合'!C110</f>
        <v>0</v>
      </c>
      <c r="D111" s="93">
        <f>'個人総合'!D110</f>
        <v>0</v>
      </c>
      <c r="E111" s="93">
        <f>'個人総合'!E110</f>
        <v>0</v>
      </c>
      <c r="F111" s="93">
        <f>'個人総合'!F110</f>
        <v>0</v>
      </c>
      <c r="G111" s="95">
        <f>'個人総合'!G110</f>
        <v>0</v>
      </c>
      <c r="H111" s="96">
        <f>'個人総合'!H110</f>
        <v>0</v>
      </c>
      <c r="I111" s="95">
        <f>'個人総合'!I110</f>
        <v>0</v>
      </c>
      <c r="J111" s="96">
        <f>'個人総合'!J110</f>
        <v>0</v>
      </c>
      <c r="K111" s="95">
        <f>'個人総合'!K110</f>
        <v>0</v>
      </c>
      <c r="L111" s="96">
        <f>'個人総合'!L110</f>
        <v>0</v>
      </c>
      <c r="M111" s="95">
        <f>'個人総合'!M110</f>
        <v>0</v>
      </c>
      <c r="N111" s="96">
        <f>'個人総合'!N110</f>
        <v>0</v>
      </c>
      <c r="O111" s="95">
        <f>'個人総合'!O110</f>
        <v>0</v>
      </c>
      <c r="P111">
        <f>'個人総合'!P110</f>
      </c>
      <c r="Q111" s="38">
        <f>'個人総合'!Q110</f>
        <v>0</v>
      </c>
      <c r="R111" s="38">
        <f t="shared" si="18"/>
        <v>27</v>
      </c>
    </row>
    <row r="112" spans="2:18" ht="25.5" customHeight="1">
      <c r="B112" s="93">
        <f>'個人総合'!B111</f>
        <v>107</v>
      </c>
      <c r="C112" s="94">
        <f>'個人総合'!C111</f>
        <v>0</v>
      </c>
      <c r="D112" s="93">
        <f>'個人総合'!D111</f>
        <v>0</v>
      </c>
      <c r="E112" s="93">
        <f>'個人総合'!E111</f>
        <v>0</v>
      </c>
      <c r="F112" s="93">
        <f>'個人総合'!F111</f>
        <v>0</v>
      </c>
      <c r="G112" s="95">
        <f>'個人総合'!G111</f>
        <v>0</v>
      </c>
      <c r="H112" s="96">
        <f>'個人総合'!H111</f>
        <v>0</v>
      </c>
      <c r="I112" s="95">
        <f>'個人総合'!I111</f>
        <v>0</v>
      </c>
      <c r="J112" s="96">
        <f>'個人総合'!J111</f>
        <v>0</v>
      </c>
      <c r="K112" s="95">
        <f>'個人総合'!K111</f>
        <v>0</v>
      </c>
      <c r="L112" s="96">
        <f>'個人総合'!L111</f>
        <v>0</v>
      </c>
      <c r="M112" s="95">
        <f>'個人総合'!M111</f>
        <v>0</v>
      </c>
      <c r="N112" s="96">
        <f>'個人総合'!N111</f>
        <v>0</v>
      </c>
      <c r="O112" s="95">
        <f>'個人総合'!O111</f>
        <v>0</v>
      </c>
      <c r="P112">
        <f>'個人総合'!P111</f>
      </c>
      <c r="Q112" s="38">
        <f>'個人総合'!Q111</f>
        <v>0</v>
      </c>
      <c r="R112" s="38">
        <f t="shared" si="18"/>
        <v>27</v>
      </c>
    </row>
    <row r="113" spans="2:18" ht="25.5" customHeight="1">
      <c r="B113" s="93">
        <f>'個人総合'!B112</f>
        <v>108</v>
      </c>
      <c r="C113" s="94">
        <f>'個人総合'!C112</f>
        <v>0</v>
      </c>
      <c r="D113" s="93">
        <f>'個人総合'!D112</f>
        <v>0</v>
      </c>
      <c r="E113" s="93">
        <f>'個人総合'!E112</f>
        <v>0</v>
      </c>
      <c r="F113" s="93">
        <f>'個人総合'!F112</f>
        <v>0</v>
      </c>
      <c r="G113" s="95">
        <f>'個人総合'!G112</f>
        <v>0</v>
      </c>
      <c r="H113" s="96">
        <f>'個人総合'!H112</f>
        <v>0</v>
      </c>
      <c r="I113" s="95">
        <f>'個人総合'!I112</f>
        <v>0</v>
      </c>
      <c r="J113" s="96">
        <f>'個人総合'!J112</f>
        <v>0</v>
      </c>
      <c r="K113" s="95">
        <f>'個人総合'!K112</f>
        <v>0</v>
      </c>
      <c r="L113" s="96">
        <f>'個人総合'!L112</f>
        <v>0</v>
      </c>
      <c r="M113" s="95">
        <f>'個人総合'!M112</f>
        <v>0</v>
      </c>
      <c r="N113" s="96">
        <f>'個人総合'!N112</f>
        <v>0</v>
      </c>
      <c r="O113" s="95">
        <f>'個人総合'!O112</f>
        <v>0</v>
      </c>
      <c r="P113">
        <f>'個人総合'!P112</f>
      </c>
      <c r="Q113" s="38">
        <f>'個人総合'!Q112</f>
        <v>0</v>
      </c>
      <c r="R113" s="38">
        <f t="shared" si="18"/>
        <v>27</v>
      </c>
    </row>
    <row r="114" spans="2:18" ht="25.5" customHeight="1">
      <c r="B114" s="93">
        <f>'個人総合'!B113</f>
        <v>109</v>
      </c>
      <c r="C114" s="94">
        <f>'個人総合'!C113</f>
        <v>0</v>
      </c>
      <c r="D114" s="93">
        <f>'個人総合'!D113</f>
        <v>0</v>
      </c>
      <c r="E114" s="93">
        <f>'個人総合'!E113</f>
        <v>0</v>
      </c>
      <c r="F114" s="93">
        <f>'個人総合'!F113</f>
        <v>0</v>
      </c>
      <c r="G114" s="95">
        <f>'個人総合'!G113</f>
        <v>0</v>
      </c>
      <c r="H114" s="96">
        <f>'個人総合'!H113</f>
        <v>0</v>
      </c>
      <c r="I114" s="95">
        <f>'個人総合'!I113</f>
        <v>0</v>
      </c>
      <c r="J114" s="96">
        <f>'個人総合'!J113</f>
        <v>0</v>
      </c>
      <c r="K114" s="95">
        <f>'個人総合'!K113</f>
        <v>0</v>
      </c>
      <c r="L114" s="96">
        <f>'個人総合'!L113</f>
        <v>0</v>
      </c>
      <c r="M114" s="95">
        <f>'個人総合'!M113</f>
        <v>0</v>
      </c>
      <c r="N114" s="96">
        <f>'個人総合'!N113</f>
        <v>0</v>
      </c>
      <c r="O114" s="95">
        <f>'個人総合'!O113</f>
        <v>0</v>
      </c>
      <c r="P114">
        <f>'個人総合'!P113</f>
      </c>
      <c r="Q114" s="38">
        <f>'個人総合'!Q113</f>
        <v>0</v>
      </c>
      <c r="R114" s="38">
        <f t="shared" si="18"/>
        <v>27</v>
      </c>
    </row>
    <row r="115" spans="2:18" ht="25.5" customHeight="1">
      <c r="B115" s="93">
        <f>'個人総合'!B114</f>
        <v>110</v>
      </c>
      <c r="C115" s="94">
        <f>'個人総合'!C114</f>
        <v>0</v>
      </c>
      <c r="D115" s="93">
        <f>'個人総合'!D114</f>
        <v>0</v>
      </c>
      <c r="E115" s="93">
        <f>'個人総合'!E114</f>
        <v>0</v>
      </c>
      <c r="F115" s="93">
        <f>'個人総合'!F114</f>
        <v>0</v>
      </c>
      <c r="G115" s="95">
        <f>'個人総合'!G114</f>
        <v>0</v>
      </c>
      <c r="H115" s="96">
        <f>'個人総合'!H114</f>
        <v>0</v>
      </c>
      <c r="I115" s="95">
        <f>'個人総合'!I114</f>
        <v>0</v>
      </c>
      <c r="J115" s="96">
        <f>'個人総合'!J114</f>
        <v>0</v>
      </c>
      <c r="K115" s="95">
        <f>'個人総合'!K114</f>
        <v>0</v>
      </c>
      <c r="L115" s="96">
        <f>'個人総合'!L114</f>
        <v>0</v>
      </c>
      <c r="M115" s="95">
        <f>'個人総合'!M114</f>
        <v>0</v>
      </c>
      <c r="N115" s="96">
        <f>'個人総合'!N114</f>
        <v>0</v>
      </c>
      <c r="O115" s="95">
        <f>'個人総合'!O114</f>
        <v>0</v>
      </c>
      <c r="P115">
        <f>'個人総合'!P114</f>
      </c>
      <c r="Q115" s="38">
        <f>'個人総合'!Q114</f>
        <v>0</v>
      </c>
      <c r="R115" s="38">
        <f t="shared" si="18"/>
        <v>27</v>
      </c>
    </row>
    <row r="116" spans="2:18" ht="25.5" customHeight="1">
      <c r="B116" s="93">
        <f>'個人総合'!B115</f>
        <v>111</v>
      </c>
      <c r="C116" s="94">
        <f>'個人総合'!C115</f>
        <v>0</v>
      </c>
      <c r="D116" s="93">
        <f>'個人総合'!D115</f>
        <v>0</v>
      </c>
      <c r="E116" s="93">
        <f>'個人総合'!E115</f>
        <v>0</v>
      </c>
      <c r="F116" s="93">
        <f>'個人総合'!F115</f>
        <v>0</v>
      </c>
      <c r="G116" s="95">
        <f>'個人総合'!G115</f>
        <v>0</v>
      </c>
      <c r="H116" s="96">
        <f>'個人総合'!H115</f>
        <v>0</v>
      </c>
      <c r="I116" s="95">
        <f>'個人総合'!I115</f>
        <v>0</v>
      </c>
      <c r="J116" s="96">
        <f>'個人総合'!J115</f>
        <v>0</v>
      </c>
      <c r="K116" s="95">
        <f>'個人総合'!K115</f>
        <v>0</v>
      </c>
      <c r="L116" s="96">
        <f>'個人総合'!L115</f>
        <v>0</v>
      </c>
      <c r="M116" s="95">
        <f>'個人総合'!M115</f>
        <v>0</v>
      </c>
      <c r="N116" s="96">
        <f>'個人総合'!N115</f>
        <v>0</v>
      </c>
      <c r="O116" s="95">
        <f>'個人総合'!O115</f>
        <v>0</v>
      </c>
      <c r="P116">
        <f>'個人総合'!P115</f>
      </c>
      <c r="Q116" s="106">
        <f>'個人総合'!Q115</f>
        <v>0</v>
      </c>
      <c r="R116" s="38">
        <f t="shared" si="18"/>
        <v>27</v>
      </c>
    </row>
    <row r="117" spans="2:18" ht="25.5" customHeight="1">
      <c r="B117" s="93">
        <f>'個人総合'!B116</f>
        <v>112</v>
      </c>
      <c r="C117" s="94">
        <f>'個人総合'!C116</f>
        <v>0</v>
      </c>
      <c r="D117" s="93">
        <f>'個人総合'!D116</f>
        <v>0</v>
      </c>
      <c r="E117" s="93">
        <f>'個人総合'!E116</f>
        <v>0</v>
      </c>
      <c r="F117" s="93">
        <f>'個人総合'!F116</f>
        <v>0</v>
      </c>
      <c r="G117" s="95">
        <f>'個人総合'!G116</f>
        <v>0</v>
      </c>
      <c r="H117" s="96">
        <f>'個人総合'!H116</f>
        <v>0</v>
      </c>
      <c r="I117" s="95">
        <f>'個人総合'!I116</f>
        <v>0</v>
      </c>
      <c r="J117" s="96">
        <f>'個人総合'!J116</f>
        <v>0</v>
      </c>
      <c r="K117" s="95">
        <f>'個人総合'!K116</f>
        <v>0</v>
      </c>
      <c r="L117" s="96">
        <f>'個人総合'!L116</f>
        <v>0</v>
      </c>
      <c r="M117" s="95">
        <f>'個人総合'!M116</f>
        <v>0</v>
      </c>
      <c r="N117" s="96">
        <f>'個人総合'!N116</f>
        <v>0</v>
      </c>
      <c r="O117" s="95">
        <f>'個人総合'!O116</f>
        <v>0</v>
      </c>
      <c r="P117">
        <f>'個人総合'!P116</f>
      </c>
      <c r="Q117" s="105">
        <f>'個人総合'!Q116</f>
        <v>0</v>
      </c>
      <c r="R117" s="38">
        <f t="shared" si="18"/>
        <v>27</v>
      </c>
    </row>
    <row r="118" spans="2:18" ht="25.5" customHeight="1">
      <c r="B118" s="93">
        <f>'個人総合'!B117</f>
        <v>113</v>
      </c>
      <c r="C118" s="94">
        <f>'個人総合'!C117</f>
        <v>0</v>
      </c>
      <c r="D118" s="93">
        <f>'個人総合'!D117</f>
        <v>0</v>
      </c>
      <c r="E118" s="93">
        <f>'個人総合'!E117</f>
        <v>0</v>
      </c>
      <c r="F118" s="93">
        <f>'個人総合'!F117</f>
        <v>0</v>
      </c>
      <c r="G118" s="95">
        <f>'個人総合'!G117</f>
        <v>0</v>
      </c>
      <c r="H118" s="96">
        <f>'個人総合'!H117</f>
        <v>0</v>
      </c>
      <c r="I118" s="95">
        <f>'個人総合'!I117</f>
        <v>0</v>
      </c>
      <c r="J118" s="96">
        <f>'個人総合'!J117</f>
        <v>0</v>
      </c>
      <c r="K118" s="95">
        <f>'個人総合'!K117</f>
        <v>0</v>
      </c>
      <c r="L118" s="96">
        <f>'個人総合'!L117</f>
        <v>0</v>
      </c>
      <c r="M118" s="95">
        <f>'個人総合'!M117</f>
        <v>0</v>
      </c>
      <c r="N118" s="96">
        <f>'個人総合'!N117</f>
        <v>0</v>
      </c>
      <c r="O118" s="95">
        <f>'個人総合'!O117</f>
        <v>0</v>
      </c>
      <c r="P118">
        <f>'個人総合'!P117</f>
      </c>
      <c r="Q118" s="105">
        <f>'個人総合'!Q117</f>
        <v>0</v>
      </c>
      <c r="R118" s="38">
        <f t="shared" si="18"/>
        <v>27</v>
      </c>
    </row>
    <row r="119" spans="2:18" ht="25.5" customHeight="1">
      <c r="B119" s="93">
        <f>'個人総合'!B118</f>
        <v>114</v>
      </c>
      <c r="C119" s="94">
        <f>'個人総合'!C118</f>
        <v>0</v>
      </c>
      <c r="D119" s="93">
        <f>'個人総合'!D118</f>
        <v>0</v>
      </c>
      <c r="E119" s="93">
        <f>'個人総合'!E118</f>
        <v>0</v>
      </c>
      <c r="F119" s="93">
        <f>'個人総合'!F118</f>
        <v>0</v>
      </c>
      <c r="G119" s="95">
        <f>'個人総合'!G118</f>
        <v>0</v>
      </c>
      <c r="H119" s="96">
        <f>'個人総合'!H118</f>
        <v>0</v>
      </c>
      <c r="I119" s="95">
        <f>'個人総合'!I118</f>
        <v>0</v>
      </c>
      <c r="J119" s="96">
        <f>'個人総合'!J118</f>
        <v>0</v>
      </c>
      <c r="K119" s="95">
        <f>'個人総合'!K118</f>
        <v>0</v>
      </c>
      <c r="L119" s="96">
        <f>'個人総合'!L118</f>
        <v>0</v>
      </c>
      <c r="M119" s="95">
        <f>'個人総合'!M118</f>
        <v>0</v>
      </c>
      <c r="N119" s="96">
        <f>'個人総合'!N118</f>
        <v>0</v>
      </c>
      <c r="O119" s="95">
        <f>'個人総合'!O118</f>
        <v>0</v>
      </c>
      <c r="P119">
        <f>'個人総合'!P118</f>
      </c>
      <c r="Q119" s="105">
        <f>'個人総合'!Q118</f>
        <v>0</v>
      </c>
      <c r="R119" s="38">
        <f t="shared" si="18"/>
        <v>27</v>
      </c>
    </row>
    <row r="120" spans="2:18" ht="25.5" customHeight="1">
      <c r="B120" s="93">
        <f>'個人総合'!B119</f>
        <v>115</v>
      </c>
      <c r="C120" s="94">
        <f>'個人総合'!C119</f>
        <v>0</v>
      </c>
      <c r="D120" s="93">
        <f>'個人総合'!D119</f>
        <v>0</v>
      </c>
      <c r="E120" s="93">
        <f>'個人総合'!E119</f>
        <v>0</v>
      </c>
      <c r="F120" s="93">
        <f>'個人総合'!F119</f>
        <v>0</v>
      </c>
      <c r="G120" s="95">
        <f>'個人総合'!G119</f>
        <v>0</v>
      </c>
      <c r="H120" s="96">
        <f>'個人総合'!H119</f>
        <v>0</v>
      </c>
      <c r="I120" s="95">
        <f>'個人総合'!I119</f>
        <v>0</v>
      </c>
      <c r="J120" s="96">
        <f>'個人総合'!J119</f>
        <v>0</v>
      </c>
      <c r="K120" s="95">
        <f>'個人総合'!K119</f>
        <v>0</v>
      </c>
      <c r="L120" s="96">
        <f>'個人総合'!L119</f>
        <v>0</v>
      </c>
      <c r="M120" s="95">
        <f>'個人総合'!M119</f>
        <v>0</v>
      </c>
      <c r="N120" s="96">
        <f>'個人総合'!N119</f>
        <v>0</v>
      </c>
      <c r="O120" s="95">
        <f>'個人総合'!O119</f>
        <v>0</v>
      </c>
      <c r="P120">
        <f>'個人総合'!P119</f>
      </c>
      <c r="Q120" s="105">
        <f>'個人総合'!Q119</f>
        <v>0</v>
      </c>
      <c r="R120" s="38">
        <f t="shared" si="18"/>
        <v>27</v>
      </c>
    </row>
    <row r="121" spans="2:18" ht="25.5" customHeight="1">
      <c r="B121" s="93">
        <f>'個人総合'!B120</f>
        <v>116</v>
      </c>
      <c r="C121" s="94">
        <f>'個人総合'!C120</f>
        <v>0</v>
      </c>
      <c r="D121" s="93">
        <f>'個人総合'!D120</f>
        <v>0</v>
      </c>
      <c r="E121" s="93">
        <f>'個人総合'!E120</f>
        <v>0</v>
      </c>
      <c r="F121" s="93">
        <f>'個人総合'!F120</f>
        <v>0</v>
      </c>
      <c r="G121" s="95">
        <f>'個人総合'!G120</f>
        <v>0</v>
      </c>
      <c r="H121" s="96">
        <f>'個人総合'!H120</f>
        <v>0</v>
      </c>
      <c r="I121" s="95">
        <f>'個人総合'!I120</f>
        <v>0</v>
      </c>
      <c r="J121" s="96">
        <f>'個人総合'!J120</f>
        <v>0</v>
      </c>
      <c r="K121" s="95">
        <f>'個人総合'!K120</f>
        <v>0</v>
      </c>
      <c r="L121" s="96">
        <f>'個人総合'!L120</f>
        <v>0</v>
      </c>
      <c r="M121" s="95">
        <f>'個人総合'!M120</f>
        <v>0</v>
      </c>
      <c r="N121" s="96">
        <f>'個人総合'!N120</f>
        <v>0</v>
      </c>
      <c r="O121" s="95">
        <f>'個人総合'!O120</f>
        <v>0</v>
      </c>
      <c r="P121">
        <f>'個人総合'!P120</f>
      </c>
      <c r="Q121" s="105">
        <f>'個人総合'!Q120</f>
        <v>0</v>
      </c>
      <c r="R121" s="38">
        <f t="shared" si="18"/>
        <v>27</v>
      </c>
    </row>
    <row r="122" spans="2:18" ht="25.5" customHeight="1">
      <c r="B122" s="93">
        <f>'個人総合'!B121</f>
        <v>117</v>
      </c>
      <c r="C122" s="94">
        <f>'個人総合'!C121</f>
        <v>0</v>
      </c>
      <c r="D122" s="93">
        <f>'個人総合'!D121</f>
        <v>0</v>
      </c>
      <c r="E122" s="93">
        <f>'個人総合'!E121</f>
        <v>0</v>
      </c>
      <c r="F122" s="93">
        <f>'個人総合'!F121</f>
        <v>0</v>
      </c>
      <c r="G122" s="95">
        <f>'個人総合'!G121</f>
        <v>0</v>
      </c>
      <c r="H122" s="96">
        <f>'個人総合'!H121</f>
        <v>0</v>
      </c>
      <c r="I122" s="95">
        <f>'個人総合'!I121</f>
        <v>0</v>
      </c>
      <c r="J122" s="96">
        <f>'個人総合'!J121</f>
        <v>0</v>
      </c>
      <c r="K122" s="95">
        <f>'個人総合'!K121</f>
        <v>0</v>
      </c>
      <c r="L122" s="96">
        <f>'個人総合'!L121</f>
        <v>0</v>
      </c>
      <c r="M122" s="95">
        <f>'個人総合'!M121</f>
        <v>0</v>
      </c>
      <c r="N122" s="96">
        <f>'個人総合'!N121</f>
        <v>0</v>
      </c>
      <c r="O122" s="95">
        <f>'個人総合'!O121</f>
        <v>0</v>
      </c>
      <c r="P122">
        <f>'個人総合'!P121</f>
      </c>
      <c r="Q122" s="105">
        <f>'個人総合'!Q121</f>
        <v>0</v>
      </c>
      <c r="R122" s="38">
        <f t="shared" si="18"/>
        <v>27</v>
      </c>
    </row>
    <row r="123" spans="2:18" ht="25.5" customHeight="1">
      <c r="B123" s="93">
        <f>'個人総合'!B122</f>
        <v>118</v>
      </c>
      <c r="C123" s="94">
        <f>'個人総合'!C122</f>
        <v>0</v>
      </c>
      <c r="D123" s="93">
        <f>'個人総合'!D122</f>
        <v>0</v>
      </c>
      <c r="E123" s="93">
        <f>'個人総合'!E122</f>
        <v>0</v>
      </c>
      <c r="F123" s="93">
        <f>'個人総合'!F122</f>
        <v>0</v>
      </c>
      <c r="G123" s="95">
        <f>'個人総合'!G122</f>
        <v>0</v>
      </c>
      <c r="H123" s="96">
        <f>'個人総合'!H122</f>
        <v>0</v>
      </c>
      <c r="I123" s="95">
        <f>'個人総合'!I122</f>
        <v>0</v>
      </c>
      <c r="J123" s="96">
        <f>'個人総合'!J122</f>
        <v>0</v>
      </c>
      <c r="K123" s="95">
        <f>'個人総合'!K122</f>
        <v>0</v>
      </c>
      <c r="L123" s="96">
        <f>'個人総合'!L122</f>
        <v>0</v>
      </c>
      <c r="M123" s="95">
        <f>'個人総合'!M122</f>
        <v>0</v>
      </c>
      <c r="N123" s="96">
        <f>'個人総合'!N122</f>
        <v>0</v>
      </c>
      <c r="O123" s="95">
        <f>'個人総合'!O122</f>
        <v>0</v>
      </c>
      <c r="P123">
        <f>'個人総合'!P122</f>
      </c>
      <c r="Q123" s="105">
        <f>'個人総合'!Q122</f>
        <v>0</v>
      </c>
      <c r="R123" s="38">
        <f t="shared" si="18"/>
        <v>27</v>
      </c>
    </row>
    <row r="124" spans="2:18" ht="25.5" customHeight="1">
      <c r="B124" s="93">
        <f>'個人総合'!B123</f>
        <v>119</v>
      </c>
      <c r="C124" s="94">
        <f>'個人総合'!C123</f>
        <v>0</v>
      </c>
      <c r="D124" s="93">
        <f>'個人総合'!D123</f>
        <v>0</v>
      </c>
      <c r="E124" s="93">
        <f>'個人総合'!E123</f>
        <v>0</v>
      </c>
      <c r="F124" s="93">
        <f>'個人総合'!F123</f>
        <v>0</v>
      </c>
      <c r="G124" s="95">
        <f>'個人総合'!G123</f>
        <v>0</v>
      </c>
      <c r="H124" s="96">
        <f>'個人総合'!H123</f>
        <v>0</v>
      </c>
      <c r="I124" s="95">
        <f>'個人総合'!I123</f>
        <v>0</v>
      </c>
      <c r="J124" s="96">
        <f>'個人総合'!J123</f>
        <v>0</v>
      </c>
      <c r="K124" s="95">
        <f>'個人総合'!K123</f>
        <v>0</v>
      </c>
      <c r="L124" s="96">
        <f>'個人総合'!L123</f>
        <v>0</v>
      </c>
      <c r="M124" s="95">
        <f>'個人総合'!M123</f>
        <v>0</v>
      </c>
      <c r="N124" s="96">
        <f>'個人総合'!N123</f>
        <v>0</v>
      </c>
      <c r="O124" s="95">
        <f>'個人総合'!O123</f>
        <v>0</v>
      </c>
      <c r="P124">
        <f>'個人総合'!P123</f>
      </c>
      <c r="Q124" s="105">
        <f>'個人総合'!Q123</f>
        <v>0</v>
      </c>
      <c r="R124" s="38">
        <f t="shared" si="18"/>
        <v>27</v>
      </c>
    </row>
    <row r="125" spans="2:18" ht="25.5" customHeight="1">
      <c r="B125" s="93">
        <f>'個人総合'!B124</f>
        <v>120</v>
      </c>
      <c r="C125" s="94">
        <f>'個人総合'!C124</f>
        <v>0</v>
      </c>
      <c r="D125" s="93">
        <f>'個人総合'!D124</f>
        <v>0</v>
      </c>
      <c r="E125" s="93">
        <f>'個人総合'!E124</f>
        <v>0</v>
      </c>
      <c r="F125" s="93">
        <f>'個人総合'!F124</f>
        <v>0</v>
      </c>
      <c r="G125" s="95">
        <f>'個人総合'!G124</f>
        <v>0</v>
      </c>
      <c r="H125" s="96">
        <f>'個人総合'!H124</f>
        <v>0</v>
      </c>
      <c r="I125" s="95">
        <f>'個人総合'!I124</f>
        <v>0</v>
      </c>
      <c r="J125" s="96">
        <f>'個人総合'!J124</f>
        <v>0</v>
      </c>
      <c r="K125" s="95">
        <f>'個人総合'!K124</f>
        <v>0</v>
      </c>
      <c r="L125" s="96">
        <f>'個人総合'!L124</f>
        <v>0</v>
      </c>
      <c r="M125" s="95">
        <f>'個人総合'!M124</f>
        <v>0</v>
      </c>
      <c r="N125" s="96">
        <f>'個人総合'!N124</f>
        <v>0</v>
      </c>
      <c r="O125" s="95">
        <f>'個人総合'!O124</f>
        <v>0</v>
      </c>
      <c r="P125">
        <f>'個人総合'!P124</f>
      </c>
      <c r="Q125" s="105">
        <f>'個人総合'!Q124</f>
        <v>0</v>
      </c>
      <c r="R125" s="38">
        <f t="shared" si="18"/>
        <v>27</v>
      </c>
    </row>
    <row r="126" spans="2:18" ht="25.5" customHeight="1">
      <c r="B126" s="93">
        <f>'個人総合'!B125</f>
        <v>121</v>
      </c>
      <c r="C126" s="94">
        <f>'個人総合'!C125</f>
        <v>0</v>
      </c>
      <c r="D126" s="93">
        <f>'個人総合'!D125</f>
        <v>0</v>
      </c>
      <c r="E126" s="93">
        <f>'個人総合'!E125</f>
        <v>0</v>
      </c>
      <c r="F126" s="93">
        <f>'個人総合'!F125</f>
        <v>0</v>
      </c>
      <c r="G126" s="95">
        <f>'個人総合'!G125</f>
        <v>0</v>
      </c>
      <c r="H126" s="96">
        <f>'個人総合'!H125</f>
        <v>0</v>
      </c>
      <c r="I126" s="95">
        <f>'個人総合'!I125</f>
        <v>0</v>
      </c>
      <c r="J126" s="96">
        <f>'個人総合'!J125</f>
        <v>0</v>
      </c>
      <c r="K126" s="95">
        <f>'個人総合'!K125</f>
        <v>0</v>
      </c>
      <c r="L126" s="96">
        <f>'個人総合'!L125</f>
        <v>0</v>
      </c>
      <c r="M126" s="95">
        <f>'個人総合'!M125</f>
        <v>0</v>
      </c>
      <c r="N126" s="96">
        <f>'個人総合'!N125</f>
        <v>0</v>
      </c>
      <c r="O126" s="95">
        <f>'個人総合'!O125</f>
        <v>0</v>
      </c>
      <c r="P126">
        <f>'個人総合'!P125</f>
      </c>
      <c r="Q126" s="105">
        <f>'個人総合'!Q125</f>
        <v>0</v>
      </c>
      <c r="R126" s="38">
        <f t="shared" si="18"/>
        <v>27</v>
      </c>
    </row>
    <row r="127" spans="2:18" ht="25.5" customHeight="1">
      <c r="B127" s="93">
        <f>'個人総合'!B126</f>
        <v>122</v>
      </c>
      <c r="C127" s="94">
        <f>'個人総合'!C126</f>
        <v>0</v>
      </c>
      <c r="D127" s="93">
        <f>'個人総合'!D126</f>
        <v>0</v>
      </c>
      <c r="E127" s="93">
        <f>'個人総合'!E126</f>
        <v>0</v>
      </c>
      <c r="F127" s="93">
        <f>'個人総合'!F126</f>
        <v>0</v>
      </c>
      <c r="G127" s="95">
        <f>'個人総合'!G126</f>
        <v>0</v>
      </c>
      <c r="H127" s="96">
        <f>'個人総合'!H126</f>
        <v>0</v>
      </c>
      <c r="I127" s="95">
        <f>'個人総合'!I126</f>
        <v>0</v>
      </c>
      <c r="J127" s="96">
        <f>'個人総合'!J126</f>
        <v>0</v>
      </c>
      <c r="K127" s="95">
        <f>'個人総合'!K126</f>
        <v>0</v>
      </c>
      <c r="L127" s="96">
        <f>'個人総合'!L126</f>
        <v>0</v>
      </c>
      <c r="M127" s="95">
        <f>'個人総合'!M126</f>
        <v>0</v>
      </c>
      <c r="N127" s="96">
        <f>'個人総合'!N126</f>
        <v>0</v>
      </c>
      <c r="O127" s="95">
        <f>'個人総合'!O126</f>
        <v>0</v>
      </c>
      <c r="P127">
        <f>'個人総合'!P126</f>
      </c>
      <c r="Q127" s="105">
        <f>'個人総合'!Q126</f>
        <v>0</v>
      </c>
      <c r="R127" s="38">
        <f t="shared" si="18"/>
        <v>27</v>
      </c>
    </row>
    <row r="128" spans="2:18" ht="25.5" customHeight="1">
      <c r="B128" s="93">
        <f>'個人総合'!B127</f>
        <v>123</v>
      </c>
      <c r="C128" s="94">
        <f>'個人総合'!C127</f>
        <v>0</v>
      </c>
      <c r="D128" s="93">
        <f>'個人総合'!D127</f>
        <v>0</v>
      </c>
      <c r="E128" s="93">
        <f>'個人総合'!E127</f>
        <v>0</v>
      </c>
      <c r="F128" s="93">
        <f>'個人総合'!F127</f>
        <v>0</v>
      </c>
      <c r="G128" s="95">
        <f>'個人総合'!G127</f>
        <v>0</v>
      </c>
      <c r="H128" s="96">
        <f>'個人総合'!H127</f>
        <v>0</v>
      </c>
      <c r="I128" s="95">
        <f>'個人総合'!I127</f>
        <v>0</v>
      </c>
      <c r="J128" s="96">
        <f>'個人総合'!J127</f>
        <v>0</v>
      </c>
      <c r="K128" s="95">
        <f>'個人総合'!K127</f>
        <v>0</v>
      </c>
      <c r="L128" s="96">
        <f>'個人総合'!L127</f>
        <v>0</v>
      </c>
      <c r="M128" s="95">
        <f>'個人総合'!M127</f>
        <v>0</v>
      </c>
      <c r="N128" s="96">
        <f>'個人総合'!N127</f>
        <v>0</v>
      </c>
      <c r="O128" s="95">
        <f>'個人総合'!O127</f>
        <v>0</v>
      </c>
      <c r="P128">
        <f>'個人総合'!P127</f>
      </c>
      <c r="Q128" s="105">
        <f>'個人総合'!Q127</f>
        <v>0</v>
      </c>
      <c r="R128" s="38">
        <f t="shared" si="18"/>
        <v>27</v>
      </c>
    </row>
    <row r="129" spans="2:18" ht="25.5" customHeight="1">
      <c r="B129" s="93">
        <f>'個人総合'!B128</f>
        <v>124</v>
      </c>
      <c r="C129" s="94">
        <f>'個人総合'!C128</f>
        <v>0</v>
      </c>
      <c r="D129" s="93">
        <f>'個人総合'!D128</f>
        <v>0</v>
      </c>
      <c r="E129" s="93">
        <f>'個人総合'!E128</f>
        <v>0</v>
      </c>
      <c r="F129" s="93">
        <f>'個人総合'!F128</f>
        <v>0</v>
      </c>
      <c r="G129" s="95">
        <f>'個人総合'!G128</f>
        <v>0</v>
      </c>
      <c r="H129" s="96">
        <f>'個人総合'!H128</f>
        <v>0</v>
      </c>
      <c r="I129" s="95">
        <f>'個人総合'!I128</f>
        <v>0</v>
      </c>
      <c r="J129" s="96">
        <f>'個人総合'!J128</f>
        <v>0</v>
      </c>
      <c r="K129" s="95">
        <f>'個人総合'!K128</f>
        <v>0</v>
      </c>
      <c r="L129" s="96">
        <f>'個人総合'!L128</f>
        <v>0</v>
      </c>
      <c r="M129" s="95">
        <f>'個人総合'!M128</f>
        <v>0</v>
      </c>
      <c r="N129" s="96">
        <f>'個人総合'!N128</f>
        <v>0</v>
      </c>
      <c r="O129" s="95">
        <f>'個人総合'!O128</f>
        <v>0</v>
      </c>
      <c r="P129">
        <f>'個人総合'!P128</f>
      </c>
      <c r="Q129" s="105">
        <f>'個人総合'!Q128</f>
        <v>0</v>
      </c>
      <c r="R129" s="38">
        <f t="shared" si="18"/>
        <v>27</v>
      </c>
    </row>
    <row r="130" spans="2:18" ht="25.5" customHeight="1">
      <c r="B130" s="93">
        <f>'個人総合'!B129</f>
        <v>125</v>
      </c>
      <c r="C130" s="94">
        <f>'個人総合'!C129</f>
        <v>0</v>
      </c>
      <c r="D130" s="93">
        <f>'個人総合'!D129</f>
        <v>0</v>
      </c>
      <c r="E130" s="93">
        <f>'個人総合'!E129</f>
        <v>0</v>
      </c>
      <c r="F130" s="93">
        <f>'個人総合'!F129</f>
        <v>0</v>
      </c>
      <c r="G130" s="95">
        <f>'個人総合'!G129</f>
        <v>0</v>
      </c>
      <c r="H130" s="95">
        <f>'個人総合'!H129</f>
        <v>0</v>
      </c>
      <c r="I130" s="95">
        <f>'個人総合'!I129</f>
        <v>0</v>
      </c>
      <c r="J130" s="95">
        <f>'個人総合'!J129</f>
        <v>0</v>
      </c>
      <c r="K130" s="95">
        <f>'個人総合'!K129</f>
        <v>0</v>
      </c>
      <c r="L130" s="95">
        <f>'個人総合'!L129</f>
        <v>0</v>
      </c>
      <c r="M130" s="95">
        <f>'個人総合'!M129</f>
        <v>0</v>
      </c>
      <c r="N130" s="95">
        <f>'個人総合'!N129</f>
        <v>0</v>
      </c>
      <c r="O130" s="95">
        <f>'個人総合'!O129</f>
        <v>0</v>
      </c>
      <c r="P130">
        <f>'個人総合'!P129</f>
      </c>
      <c r="Q130" s="105">
        <f>'個人総合'!Q129</f>
        <v>0</v>
      </c>
      <c r="R130" s="38">
        <f t="shared" si="18"/>
        <v>27</v>
      </c>
    </row>
  </sheetData>
  <sheetProtection/>
  <mergeCells count="27">
    <mergeCell ref="B1:G1"/>
    <mergeCell ref="I1:K1"/>
    <mergeCell ref="M1:O1"/>
    <mergeCell ref="D2:L2"/>
    <mergeCell ref="N2:O2"/>
    <mergeCell ref="B4:B5"/>
    <mergeCell ref="C4:C5"/>
    <mergeCell ref="D4:D5"/>
    <mergeCell ref="E4:E5"/>
    <mergeCell ref="F4:F5"/>
    <mergeCell ref="T4:T5"/>
    <mergeCell ref="G4:O4"/>
    <mergeCell ref="AI4:AP4"/>
    <mergeCell ref="U4:U5"/>
    <mergeCell ref="V4:Z4"/>
    <mergeCell ref="AA4:AA5"/>
    <mergeCell ref="AD4:AD5"/>
    <mergeCell ref="U2:AD2"/>
    <mergeCell ref="AM1:AQ1"/>
    <mergeCell ref="AH1:AK1"/>
    <mergeCell ref="T1:AE1"/>
    <mergeCell ref="AQ4:AQ5"/>
    <mergeCell ref="AF2:AG2"/>
    <mergeCell ref="AE4:AE5"/>
    <mergeCell ref="AF4:AF5"/>
    <mergeCell ref="AG4:AG5"/>
    <mergeCell ref="AH4:AH5"/>
  </mergeCells>
  <dataValidations count="1">
    <dataValidation allowBlank="1" showInputMessage="1" showErrorMessage="1" imeMode="off" sqref="AI5:AP5 L1:M1 B1:I1 D2:L3 G5:O5 B4:H4 B6:Q130 AD4:AI4 AQ4 T1:Y1 AG1:AH1 AL1:AM1 U2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90" r:id="rId1"/>
  <rowBreaks count="1" manualBreakCount="1">
    <brk id="56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Y130"/>
  <sheetViews>
    <sheetView zoomScalePageLayoutView="0" workbookViewId="0" topLeftCell="A1">
      <pane xSplit="10" ySplit="5" topLeftCell="AC120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B6" sqref="AB6:AP129"/>
    </sheetView>
  </sheetViews>
  <sheetFormatPr defaultColWidth="9.140625" defaultRowHeight="20.25" customHeight="1"/>
  <cols>
    <col min="1" max="2" width="2.57421875" style="1" customWidth="1"/>
    <col min="3" max="3" width="2.8515625" style="1" bestFit="1" customWidth="1"/>
    <col min="4" max="4" width="3.421875" style="1" bestFit="1" customWidth="1"/>
    <col min="5" max="5" width="5.57421875" style="1" customWidth="1"/>
    <col min="6" max="7" width="10.57421875" style="1" customWidth="1"/>
    <col min="8" max="8" width="4.421875" style="1" bestFit="1" customWidth="1"/>
    <col min="9" max="9" width="12.421875" style="8" bestFit="1" customWidth="1"/>
    <col min="10" max="11" width="3.57421875" style="1" customWidth="1"/>
    <col min="12" max="15" width="7.421875" style="1" bestFit="1" customWidth="1"/>
    <col min="16" max="17" width="7.421875" style="1" hidden="1" customWidth="1"/>
    <col min="18" max="18" width="8.421875" style="1" bestFit="1" customWidth="1"/>
    <col min="19" max="19" width="8.421875" style="1" customWidth="1"/>
    <col min="20" max="20" width="5.28125" style="1" bestFit="1" customWidth="1"/>
    <col min="21" max="21" width="6.57421875" style="1" customWidth="1"/>
    <col min="22" max="22" width="6.57421875" style="9" hidden="1" customWidth="1"/>
    <col min="23" max="24" width="6.57421875" style="1" hidden="1" customWidth="1"/>
    <col min="25" max="25" width="7.57421875" style="1" hidden="1" customWidth="1"/>
    <col min="26" max="26" width="10.8515625" style="1" customWidth="1"/>
    <col min="27" max="27" width="6.57421875" style="1" customWidth="1"/>
    <col min="28" max="28" width="10.57421875" style="1" customWidth="1"/>
    <col min="29" max="29" width="3.57421875" style="1" customWidth="1"/>
    <col min="30" max="30" width="10.57421875" style="1" customWidth="1"/>
    <col min="31" max="31" width="3.57421875" style="1" customWidth="1"/>
    <col min="32" max="32" width="6.57421875" style="1" customWidth="1"/>
    <col min="33" max="33" width="5.28125" style="1" customWidth="1"/>
    <col min="34" max="34" width="6.57421875" style="1" customWidth="1"/>
    <col min="35" max="35" width="5.28125" style="1" customWidth="1"/>
    <col min="36" max="36" width="6.57421875" style="1" customWidth="1"/>
    <col min="37" max="37" width="5.28125" style="1" customWidth="1"/>
    <col min="38" max="38" width="6.57421875" style="1" customWidth="1"/>
    <col min="39" max="39" width="5.28125" style="1" customWidth="1"/>
    <col min="40" max="42" width="6.57421875" style="1" customWidth="1"/>
    <col min="43" max="43" width="3.57421875" style="1" customWidth="1"/>
    <col min="44" max="44" width="10.57421875" style="1" customWidth="1"/>
    <col min="45" max="45" width="6.57421875" style="1" customWidth="1"/>
    <col min="46" max="46" width="6.57421875" style="1" hidden="1" customWidth="1"/>
    <col min="47" max="55" width="6.57421875" style="1" customWidth="1"/>
    <col min="56" max="16384" width="9.00390625" style="1" customWidth="1"/>
  </cols>
  <sheetData>
    <row r="1" spans="1:51" ht="20.25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L1" s="1">
        <v>11</v>
      </c>
      <c r="M1" s="1">
        <v>12</v>
      </c>
      <c r="N1" s="1">
        <v>13</v>
      </c>
      <c r="O1" s="1">
        <v>14</v>
      </c>
      <c r="R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36</v>
      </c>
      <c r="AB1" s="1">
        <v>23</v>
      </c>
      <c r="AC1" s="1">
        <v>24</v>
      </c>
      <c r="AD1" s="1">
        <v>25</v>
      </c>
      <c r="AE1" s="1">
        <v>26</v>
      </c>
      <c r="AF1" s="1">
        <v>27</v>
      </c>
      <c r="AG1" s="1">
        <v>28</v>
      </c>
      <c r="AH1" s="1">
        <v>29</v>
      </c>
      <c r="AI1" s="1">
        <v>30</v>
      </c>
      <c r="AJ1" s="1">
        <v>31</v>
      </c>
      <c r="AK1" s="1">
        <v>32</v>
      </c>
      <c r="AL1" s="1">
        <v>33</v>
      </c>
      <c r="AM1" s="1">
        <v>34</v>
      </c>
      <c r="AN1" s="1">
        <v>35</v>
      </c>
      <c r="AO1" s="1">
        <v>36</v>
      </c>
      <c r="AQ1" s="1">
        <v>37</v>
      </c>
      <c r="AR1" s="1">
        <v>38</v>
      </c>
      <c r="AS1" s="1">
        <v>39</v>
      </c>
      <c r="AT1" s="1">
        <v>40</v>
      </c>
      <c r="AU1" s="1">
        <v>41</v>
      </c>
      <c r="AV1" s="1">
        <v>42</v>
      </c>
      <c r="AW1" s="1">
        <v>43</v>
      </c>
      <c r="AX1" s="1">
        <v>44</v>
      </c>
      <c r="AY1" s="1">
        <v>45</v>
      </c>
    </row>
    <row r="2" spans="1:50" ht="20.25" customHeight="1">
      <c r="A2" s="1">
        <v>2</v>
      </c>
      <c r="C2" s="278" t="s">
        <v>41</v>
      </c>
      <c r="D2" s="278"/>
      <c r="E2" s="278"/>
      <c r="F2" s="278"/>
      <c r="G2" s="278"/>
      <c r="H2" s="278"/>
      <c r="I2" s="278"/>
      <c r="M2" s="155" t="s">
        <v>0</v>
      </c>
      <c r="N2" s="278" t="s">
        <v>42</v>
      </c>
      <c r="O2" s="278"/>
      <c r="P2" s="278"/>
      <c r="Q2" s="278"/>
      <c r="R2" s="278"/>
      <c r="S2" s="155"/>
      <c r="U2" s="155" t="s">
        <v>1</v>
      </c>
      <c r="Z2" s="278" t="s">
        <v>43</v>
      </c>
      <c r="AA2" s="278"/>
      <c r="AB2" s="278"/>
      <c r="AC2" s="278"/>
      <c r="AD2" s="279"/>
      <c r="AJ2" s="286"/>
      <c r="AK2" s="286"/>
      <c r="AL2" s="286"/>
      <c r="AM2" s="286"/>
      <c r="AN2" s="286"/>
      <c r="AO2" s="286"/>
      <c r="AP2" s="138"/>
      <c r="AU2" s="286"/>
      <c r="AV2" s="286"/>
      <c r="AW2" s="286"/>
      <c r="AX2" s="286"/>
    </row>
    <row r="3" spans="1:50" ht="20.25" customHeight="1">
      <c r="A3" s="1">
        <v>3</v>
      </c>
      <c r="C3" s="2"/>
      <c r="D3" s="2"/>
      <c r="E3" s="3"/>
      <c r="F3" s="3"/>
      <c r="G3" s="3"/>
      <c r="H3" s="3"/>
      <c r="I3" s="3"/>
      <c r="J3" s="3"/>
      <c r="K3" s="3"/>
      <c r="L3" s="288" t="s">
        <v>40</v>
      </c>
      <c r="M3" s="288"/>
      <c r="N3" s="288"/>
      <c r="O3" s="288"/>
      <c r="P3" s="288"/>
      <c r="Q3" s="288"/>
      <c r="R3" s="288"/>
      <c r="S3" s="288"/>
      <c r="T3" s="288"/>
      <c r="AB3" s="1" t="s">
        <v>39</v>
      </c>
      <c r="AJ3" s="287"/>
      <c r="AK3" s="287"/>
      <c r="AL3" s="287"/>
      <c r="AM3" s="287"/>
      <c r="AN3" s="287"/>
      <c r="AO3" s="287"/>
      <c r="AP3" s="101"/>
      <c r="AR3" s="1" t="s">
        <v>38</v>
      </c>
      <c r="AU3" s="287"/>
      <c r="AV3" s="287"/>
      <c r="AW3" s="287"/>
      <c r="AX3" s="287"/>
    </row>
    <row r="4" spans="1:50" ht="20.25" customHeight="1">
      <c r="A4" s="1">
        <v>4</v>
      </c>
      <c r="C4" s="282" t="s">
        <v>37</v>
      </c>
      <c r="D4" s="282" t="s">
        <v>36</v>
      </c>
      <c r="E4" s="271" t="s">
        <v>35</v>
      </c>
      <c r="F4" s="271"/>
      <c r="G4" s="272" t="s">
        <v>34</v>
      </c>
      <c r="H4" s="282" t="s">
        <v>33</v>
      </c>
      <c r="I4" s="272" t="s">
        <v>32</v>
      </c>
      <c r="J4" s="280" t="s">
        <v>31</v>
      </c>
      <c r="K4" s="280" t="s">
        <v>49</v>
      </c>
      <c r="L4" s="271" t="s">
        <v>30</v>
      </c>
      <c r="M4" s="271"/>
      <c r="N4" s="271"/>
      <c r="O4" s="271"/>
      <c r="P4" s="271"/>
      <c r="Q4" s="271"/>
      <c r="R4" s="271"/>
      <c r="S4" s="166"/>
      <c r="T4" s="271" t="s">
        <v>24</v>
      </c>
      <c r="AA4" s="272" t="str">
        <f>$T$4</f>
        <v>順位</v>
      </c>
      <c r="AB4" s="271" t="str">
        <f>$E$4</f>
        <v>学　校　名</v>
      </c>
      <c r="AC4" s="280" t="str">
        <f>$H$4</f>
        <v>背番号</v>
      </c>
      <c r="AD4" s="271" t="str">
        <f>$I$4</f>
        <v>選　手　名</v>
      </c>
      <c r="AE4" s="271" t="str">
        <f>$J$4</f>
        <v>学年</v>
      </c>
      <c r="AF4" s="271" t="str">
        <f>$L$4</f>
        <v>自由演技</v>
      </c>
      <c r="AG4" s="271"/>
      <c r="AH4" s="271"/>
      <c r="AI4" s="271"/>
      <c r="AJ4" s="271"/>
      <c r="AK4" s="271"/>
      <c r="AL4" s="271"/>
      <c r="AM4" s="271"/>
      <c r="AN4" s="271"/>
      <c r="AO4" s="272" t="str">
        <f>$T$4</f>
        <v>順位</v>
      </c>
      <c r="AP4" s="272" t="s">
        <v>96</v>
      </c>
      <c r="AR4" s="271" t="str">
        <f>$E$4</f>
        <v>学　校　名</v>
      </c>
      <c r="AS4" s="271" t="str">
        <f>$AF$4</f>
        <v>自由演技</v>
      </c>
      <c r="AT4" s="271"/>
      <c r="AU4" s="271"/>
      <c r="AV4" s="271"/>
      <c r="AW4" s="271"/>
      <c r="AX4" s="271" t="str">
        <f>$T$4</f>
        <v>順位</v>
      </c>
    </row>
    <row r="5" spans="1:50" ht="28.5" customHeight="1">
      <c r="A5" s="1">
        <v>5</v>
      </c>
      <c r="C5" s="282"/>
      <c r="D5" s="282"/>
      <c r="E5" s="272"/>
      <c r="F5" s="272"/>
      <c r="G5" s="273"/>
      <c r="H5" s="282"/>
      <c r="I5" s="273"/>
      <c r="J5" s="281"/>
      <c r="K5" s="289"/>
      <c r="L5" s="166" t="s">
        <v>29</v>
      </c>
      <c r="M5" s="167" t="s">
        <v>28</v>
      </c>
      <c r="N5" s="166" t="s">
        <v>27</v>
      </c>
      <c r="O5" s="166" t="s">
        <v>26</v>
      </c>
      <c r="P5" s="166" t="s">
        <v>52</v>
      </c>
      <c r="Q5" s="166" t="s">
        <v>53</v>
      </c>
      <c r="R5" s="166" t="s">
        <v>25</v>
      </c>
      <c r="S5" s="166"/>
      <c r="T5" s="271"/>
      <c r="AA5" s="273"/>
      <c r="AB5" s="271"/>
      <c r="AC5" s="281"/>
      <c r="AD5" s="271"/>
      <c r="AE5" s="271"/>
      <c r="AF5" s="166" t="str">
        <f>$L$5</f>
        <v>跳　馬</v>
      </c>
      <c r="AG5" s="166" t="s">
        <v>24</v>
      </c>
      <c r="AH5" s="181" t="str">
        <f>$M$5</f>
        <v>段違い
平行棒</v>
      </c>
      <c r="AI5" s="166" t="s">
        <v>24</v>
      </c>
      <c r="AJ5" s="166" t="str">
        <f>$N$5</f>
        <v>平均台</v>
      </c>
      <c r="AK5" s="166" t="s">
        <v>24</v>
      </c>
      <c r="AL5" s="166" t="str">
        <f>$O$5</f>
        <v>ゆ　か</v>
      </c>
      <c r="AM5" s="166" t="s">
        <v>24</v>
      </c>
      <c r="AN5" s="166" t="str">
        <f>$R$5</f>
        <v>合　計</v>
      </c>
      <c r="AO5" s="273"/>
      <c r="AP5" s="273"/>
      <c r="AR5" s="271"/>
      <c r="AS5" s="170" t="str">
        <f>L5</f>
        <v>跳　馬</v>
      </c>
      <c r="AT5" s="170" t="str">
        <f>M5</f>
        <v>段違い
平行棒</v>
      </c>
      <c r="AU5" s="170" t="str">
        <f>N5</f>
        <v>平均台</v>
      </c>
      <c r="AV5" s="170" t="str">
        <f>O5</f>
        <v>ゆ　か</v>
      </c>
      <c r="AW5" s="170" t="s">
        <v>53</v>
      </c>
      <c r="AX5" s="271"/>
    </row>
    <row r="6" spans="1:51" ht="20.25" customHeight="1">
      <c r="A6" s="1">
        <v>6</v>
      </c>
      <c r="C6" s="272">
        <v>1</v>
      </c>
      <c r="D6" s="276">
        <v>1</v>
      </c>
      <c r="E6" s="156" t="s">
        <v>134</v>
      </c>
      <c r="F6" s="157" t="s">
        <v>135</v>
      </c>
      <c r="G6" s="284" t="s">
        <v>136</v>
      </c>
      <c r="H6" s="158">
        <v>81</v>
      </c>
      <c r="I6" s="159" t="s">
        <v>137</v>
      </c>
      <c r="J6" s="160">
        <v>2</v>
      </c>
      <c r="K6" s="160" t="s">
        <v>50</v>
      </c>
      <c r="L6" s="154">
        <v>10.45</v>
      </c>
      <c r="M6" s="154">
        <v>6.05</v>
      </c>
      <c r="N6" s="154">
        <v>8.15</v>
      </c>
      <c r="O6" s="154">
        <v>10.15</v>
      </c>
      <c r="P6" s="419">
        <f>R6</f>
        <v>34.8</v>
      </c>
      <c r="Q6" s="7"/>
      <c r="R6" s="420">
        <f>IF(COUNT(L6:O6)=4,SUM(L6:O6),"")</f>
        <v>34.8</v>
      </c>
      <c r="S6" s="171"/>
      <c r="T6" s="172">
        <f>IF(P6="","",RANK(P6,$P$6:$P$130))</f>
        <v>80</v>
      </c>
      <c r="U6" s="37"/>
      <c r="V6" s="38"/>
      <c r="W6" s="38"/>
      <c r="X6" s="38"/>
      <c r="Y6" s="38"/>
      <c r="Z6" s="39"/>
      <c r="AA6" s="6">
        <f>IF(AN6="","",RANK(AN6,$AN$6:$AN$130,0))</f>
        <v>80</v>
      </c>
      <c r="AB6" s="182" t="str">
        <f>E6&amp;F6</f>
        <v>千葉香取市立佐原</v>
      </c>
      <c r="AC6" s="166">
        <f aca="true" t="shared" si="0" ref="AC6:AE9">H6</f>
        <v>81</v>
      </c>
      <c r="AD6" s="166" t="str">
        <f t="shared" si="0"/>
        <v>岡田　八重</v>
      </c>
      <c r="AE6" s="166">
        <f t="shared" si="0"/>
        <v>2</v>
      </c>
      <c r="AF6" s="170">
        <f>L6</f>
        <v>10.45</v>
      </c>
      <c r="AG6" s="183">
        <f aca="true" t="shared" si="1" ref="AG6:AG37">IF(AD6="","",RANK(AF6,$AF$6:$AF$130,0))</f>
        <v>80</v>
      </c>
      <c r="AH6" s="170">
        <f>M6</f>
        <v>6.05</v>
      </c>
      <c r="AI6" s="183">
        <f aca="true" t="shared" si="2" ref="AI6:AI37">IF(AD6="","",RANK(AH6,$AH$6:$AH$130,0))</f>
        <v>87</v>
      </c>
      <c r="AJ6" s="170">
        <f>N6</f>
        <v>8.15</v>
      </c>
      <c r="AK6" s="183">
        <f aca="true" t="shared" si="3" ref="AK6:AK37">IF(AD6="","",RANK(AJ6,$AJ$6:$AJ$130,0))</f>
        <v>78</v>
      </c>
      <c r="AL6" s="170">
        <f>O6</f>
        <v>10.15</v>
      </c>
      <c r="AM6" s="183">
        <f aca="true" t="shared" si="4" ref="AM6:AM37">IF(AD6="","",RANK(AL6,$AL$6:$AL$130,0))</f>
        <v>72</v>
      </c>
      <c r="AN6" s="170">
        <f>R6</f>
        <v>34.8</v>
      </c>
      <c r="AO6" s="166">
        <f aca="true" t="shared" si="5" ref="AO6:AO37">IF(AN6="","",RANK(AN6,$AN$6:$AN$130,0))</f>
        <v>80</v>
      </c>
      <c r="AP6" s="166">
        <f>IF(K6="団",$S$10,"")</f>
        <v>14</v>
      </c>
      <c r="AQ6" s="1">
        <f>COUNTIF($AN$6:$AN$130,AN6)</f>
        <v>1</v>
      </c>
      <c r="AR6" s="166" t="str">
        <f>IF(K6="個","",AB6)</f>
        <v>千葉香取市立佐原</v>
      </c>
      <c r="AS6" s="170">
        <f>IF($AR$6="","",L10)</f>
        <v>30.65</v>
      </c>
      <c r="AT6" s="170">
        <f>IF($AR$6="","",M10)</f>
        <v>0</v>
      </c>
      <c r="AU6" s="170">
        <f>IF($AR$6="","",N10)</f>
        <v>24.700000000000003</v>
      </c>
      <c r="AV6" s="170">
        <f>IF($AR$6="","",O10)</f>
        <v>27.049999999999997</v>
      </c>
      <c r="AW6" s="170">
        <f>IF($AR$6="","",Q10)</f>
        <v>82.4</v>
      </c>
      <c r="AX6" s="184">
        <f>IF(AW6="","",RANK(AW6,$AW$6:$AW$30,0))</f>
        <v>14</v>
      </c>
      <c r="AY6" s="1">
        <f aca="true" t="shared" si="6" ref="AY6:AY30">COUNTIF($AX$6:$AX$30,AX6)</f>
        <v>1</v>
      </c>
    </row>
    <row r="7" spans="1:51" ht="20.25" customHeight="1">
      <c r="A7" s="1">
        <v>7</v>
      </c>
      <c r="C7" s="283"/>
      <c r="D7" s="276"/>
      <c r="E7" s="4" t="str">
        <f>E6</f>
        <v>千葉</v>
      </c>
      <c r="F7" s="5" t="str">
        <f>F6</f>
        <v>香取市立佐原</v>
      </c>
      <c r="G7" s="285"/>
      <c r="H7" s="158">
        <v>82</v>
      </c>
      <c r="I7" s="159" t="s">
        <v>138</v>
      </c>
      <c r="J7" s="160">
        <v>2</v>
      </c>
      <c r="K7" s="160" t="s">
        <v>50</v>
      </c>
      <c r="L7" s="154">
        <v>10.35</v>
      </c>
      <c r="M7" s="154">
        <v>5.2</v>
      </c>
      <c r="N7" s="154">
        <v>9.65</v>
      </c>
      <c r="O7" s="154">
        <v>10.5</v>
      </c>
      <c r="P7" s="419">
        <f>R7</f>
        <v>35.7</v>
      </c>
      <c r="Q7" s="7"/>
      <c r="R7" s="420">
        <f>IF(COUNT(L7:O7)=4,SUM(L7:O7),"")</f>
        <v>35.7</v>
      </c>
      <c r="S7" s="171"/>
      <c r="T7" s="172">
        <f>IF(P7="","",RANK(P7,$P$6:$P$130))</f>
        <v>77</v>
      </c>
      <c r="U7" s="37"/>
      <c r="V7" s="38"/>
      <c r="W7" s="38"/>
      <c r="X7" s="38"/>
      <c r="Y7" s="38"/>
      <c r="Z7" s="39"/>
      <c r="AA7" s="6">
        <f aca="true" t="shared" si="7" ref="AA7:AA70">IF(AN7="","",RANK(AN7,$AN$6:$AN$130,0))</f>
        <v>77</v>
      </c>
      <c r="AB7" s="182" t="str">
        <f>E7&amp;F7</f>
        <v>千葉香取市立佐原</v>
      </c>
      <c r="AC7" s="166">
        <f t="shared" si="0"/>
        <v>82</v>
      </c>
      <c r="AD7" s="166" t="str">
        <f t="shared" si="0"/>
        <v>齋藤　優果</v>
      </c>
      <c r="AE7" s="166">
        <f t="shared" si="0"/>
        <v>2</v>
      </c>
      <c r="AF7" s="170">
        <f>L7</f>
        <v>10.35</v>
      </c>
      <c r="AG7" s="183">
        <f t="shared" si="1"/>
        <v>82</v>
      </c>
      <c r="AH7" s="170">
        <f>M7</f>
        <v>5.2</v>
      </c>
      <c r="AI7" s="183">
        <f t="shared" si="2"/>
        <v>91</v>
      </c>
      <c r="AJ7" s="170">
        <f>N7</f>
        <v>9.65</v>
      </c>
      <c r="AK7" s="183">
        <f t="shared" si="3"/>
        <v>67</v>
      </c>
      <c r="AL7" s="170">
        <f>O7</f>
        <v>10.5</v>
      </c>
      <c r="AM7" s="183">
        <f t="shared" si="4"/>
        <v>68</v>
      </c>
      <c r="AN7" s="170">
        <f>R7</f>
        <v>35.7</v>
      </c>
      <c r="AO7" s="166">
        <f t="shared" si="5"/>
        <v>77</v>
      </c>
      <c r="AP7" s="166">
        <f>IF(K7="団",$S$10,"")</f>
        <v>14</v>
      </c>
      <c r="AQ7" s="1">
        <f aca="true" t="shared" si="8" ref="AQ7:AQ70">COUNTIF($AN$6:$AN$130,AN7)</f>
        <v>1</v>
      </c>
      <c r="AR7" s="166" t="str">
        <f>IF(K11="個","",AB11)</f>
        <v>栃木日光市立今市</v>
      </c>
      <c r="AS7" s="170">
        <f>IF(AR7="","",L15)</f>
        <v>28.25</v>
      </c>
      <c r="AT7" s="170">
        <f>IF($AR$7="","",V15)</f>
        <v>0</v>
      </c>
      <c r="AU7" s="170">
        <f>IF(AR7="","",N15)</f>
        <v>23.65</v>
      </c>
      <c r="AV7" s="170">
        <f>IF(AR7="","",O15)</f>
        <v>18.85</v>
      </c>
      <c r="AW7" s="170">
        <f>IF(AR7="","",Q15)</f>
        <v>70.75</v>
      </c>
      <c r="AX7" s="184">
        <f>IF(AW7="","",RANK(AW7,$AW$6:$AW$30,0))</f>
        <v>16</v>
      </c>
      <c r="AY7" s="1">
        <f t="shared" si="6"/>
        <v>1</v>
      </c>
    </row>
    <row r="8" spans="1:51" ht="20.25" customHeight="1">
      <c r="A8" s="1">
        <v>8</v>
      </c>
      <c r="C8" s="283"/>
      <c r="D8" s="276"/>
      <c r="E8" s="4" t="str">
        <f>E6</f>
        <v>千葉</v>
      </c>
      <c r="F8" s="5" t="str">
        <f>F6</f>
        <v>香取市立佐原</v>
      </c>
      <c r="G8" s="285"/>
      <c r="H8" s="158">
        <v>83</v>
      </c>
      <c r="I8" s="159" t="s">
        <v>139</v>
      </c>
      <c r="J8" s="160">
        <v>1</v>
      </c>
      <c r="K8" s="160" t="s">
        <v>50</v>
      </c>
      <c r="L8" s="154">
        <v>9.85</v>
      </c>
      <c r="M8" s="154">
        <v>3.45</v>
      </c>
      <c r="N8" s="154">
        <v>6.9</v>
      </c>
      <c r="O8" s="154">
        <v>6.4</v>
      </c>
      <c r="P8" s="419">
        <f>R8</f>
        <v>26.6</v>
      </c>
      <c r="Q8" s="7"/>
      <c r="R8" s="420">
        <f>IF(COUNT(L8:O8)=4,SUM(L8:O8),"")</f>
        <v>26.6</v>
      </c>
      <c r="S8" s="171"/>
      <c r="T8" s="172">
        <f>IF(P8="","",RANK(P8,$P$6:$P$130))</f>
        <v>92</v>
      </c>
      <c r="U8" s="37"/>
      <c r="V8" s="38"/>
      <c r="W8" s="38"/>
      <c r="X8" s="38"/>
      <c r="Y8" s="38"/>
      <c r="Z8" s="39"/>
      <c r="AA8" s="6">
        <f t="shared" si="7"/>
        <v>92</v>
      </c>
      <c r="AB8" s="182" t="str">
        <f>E8&amp;F8</f>
        <v>千葉香取市立佐原</v>
      </c>
      <c r="AC8" s="166">
        <f t="shared" si="0"/>
        <v>83</v>
      </c>
      <c r="AD8" s="166" t="str">
        <f t="shared" si="0"/>
        <v>齋藤　　綾</v>
      </c>
      <c r="AE8" s="166">
        <f t="shared" si="0"/>
        <v>1</v>
      </c>
      <c r="AF8" s="170">
        <f>L8</f>
        <v>9.85</v>
      </c>
      <c r="AG8" s="183">
        <f t="shared" si="1"/>
        <v>92</v>
      </c>
      <c r="AH8" s="170">
        <f>M8</f>
        <v>3.45</v>
      </c>
      <c r="AI8" s="183">
        <f t="shared" si="2"/>
        <v>92</v>
      </c>
      <c r="AJ8" s="170">
        <f>N8</f>
        <v>6.9</v>
      </c>
      <c r="AK8" s="183">
        <f t="shared" si="3"/>
        <v>91</v>
      </c>
      <c r="AL8" s="170">
        <f>O8</f>
        <v>6.4</v>
      </c>
      <c r="AM8" s="183">
        <f t="shared" si="4"/>
        <v>92</v>
      </c>
      <c r="AN8" s="170">
        <f>R8</f>
        <v>26.6</v>
      </c>
      <c r="AO8" s="166">
        <f t="shared" si="5"/>
        <v>92</v>
      </c>
      <c r="AP8" s="166">
        <f>IF(K8="団",$S$10,"")</f>
        <v>14</v>
      </c>
      <c r="AQ8" s="1">
        <f t="shared" si="8"/>
        <v>1</v>
      </c>
      <c r="AR8" s="166" t="str">
        <f>IF(K16="個","",AB16)</f>
        <v>山梨山梨市立山梨南</v>
      </c>
      <c r="AS8" s="170">
        <f>IF(AR8="","",L20)</f>
        <v>36.5</v>
      </c>
      <c r="AT8" s="170">
        <f aca="true" t="shared" si="9" ref="AT8:AT30">IF($AR$7="","",V16)</f>
        <v>0</v>
      </c>
      <c r="AU8" s="170">
        <f>IF(AR8="","",N20)</f>
        <v>36.2</v>
      </c>
      <c r="AV8" s="170">
        <f>IF(AR8="","",O20)</f>
        <v>34.7</v>
      </c>
      <c r="AW8" s="170">
        <f>IF(AR8="","",Q20)</f>
        <v>107.4</v>
      </c>
      <c r="AX8" s="184">
        <f aca="true" t="shared" si="10" ref="AX8:AX30">IF(AW8="","",RANK(AW8,$AW$6:$AW$30,0))</f>
        <v>9</v>
      </c>
      <c r="AY8" s="1">
        <f t="shared" si="6"/>
        <v>1</v>
      </c>
    </row>
    <row r="9" spans="1:51" ht="20.25" customHeight="1">
      <c r="A9" s="1">
        <v>9</v>
      </c>
      <c r="C9" s="283"/>
      <c r="D9" s="276"/>
      <c r="E9" s="4" t="str">
        <f>E6</f>
        <v>千葉</v>
      </c>
      <c r="F9" s="5" t="str">
        <f>F6</f>
        <v>香取市立佐原</v>
      </c>
      <c r="G9" s="285"/>
      <c r="H9" s="158">
        <v>84</v>
      </c>
      <c r="I9" s="161" t="s">
        <v>140</v>
      </c>
      <c r="J9" s="160">
        <v>1</v>
      </c>
      <c r="K9" s="160" t="s">
        <v>50</v>
      </c>
      <c r="L9" s="154" t="s">
        <v>395</v>
      </c>
      <c r="M9" s="154" t="s">
        <v>395</v>
      </c>
      <c r="N9" s="154" t="s">
        <v>395</v>
      </c>
      <c r="O9" s="154" t="s">
        <v>395</v>
      </c>
      <c r="P9" s="419">
        <f>R9</f>
      </c>
      <c r="Q9" s="7"/>
      <c r="R9" s="420">
        <f>IF(COUNT(L9:O9)=4,SUM(L9:O9),"")</f>
      </c>
      <c r="S9" s="171"/>
      <c r="T9" s="172">
        <f>IF(P9="","",RANK(P9,$P$6:$P$130))</f>
      </c>
      <c r="U9" s="40"/>
      <c r="V9" s="41"/>
      <c r="W9" s="38"/>
      <c r="X9" s="38"/>
      <c r="Y9" s="38"/>
      <c r="Z9" s="39"/>
      <c r="AA9" s="6">
        <f t="shared" si="7"/>
      </c>
      <c r="AB9" s="182" t="str">
        <f>E9&amp;F9</f>
        <v>千葉香取市立佐原</v>
      </c>
      <c r="AC9" s="166">
        <f t="shared" si="0"/>
        <v>84</v>
      </c>
      <c r="AD9" s="166" t="str">
        <f t="shared" si="0"/>
        <v>久保木　千瑛</v>
      </c>
      <c r="AE9" s="166">
        <f t="shared" si="0"/>
        <v>1</v>
      </c>
      <c r="AF9" s="170" t="str">
        <f>L9</f>
        <v>棄権</v>
      </c>
      <c r="AG9" s="183">
        <f>IF(AF9="棄権","",RANK(AF9,$AF$6:$AF$130,0))</f>
      </c>
      <c r="AH9" s="170" t="str">
        <f>M9</f>
        <v>棄権</v>
      </c>
      <c r="AI9" s="183">
        <f>IF(AH9="棄権","",RANK(AH9,$AH$6:$AH$130,0))</f>
      </c>
      <c r="AJ9" s="170" t="str">
        <f>N9</f>
        <v>棄権</v>
      </c>
      <c r="AK9" s="183">
        <f>IF(AJ9="棄権","",RANK(AJ9,$AJ$6:$AJ$130,0))</f>
      </c>
      <c r="AL9" s="170" t="str">
        <f>O9</f>
        <v>棄権</v>
      </c>
      <c r="AM9" s="183">
        <f>IF(AL9="棄権","",RANK(AL9,$AL$6:$AL$130,0))</f>
      </c>
      <c r="AN9" s="170">
        <f>R9</f>
      </c>
      <c r="AO9" s="166">
        <f t="shared" si="5"/>
      </c>
      <c r="AP9" s="166">
        <f>IF(K9="団",$S$10,"")</f>
        <v>14</v>
      </c>
      <c r="AQ9" s="1">
        <f t="shared" si="8"/>
        <v>27</v>
      </c>
      <c r="AR9" s="166">
        <f>IF(K21="個","",AB21)</f>
      </c>
      <c r="AS9" s="170">
        <f>IF(AR9="","",L25)</f>
      </c>
      <c r="AT9" s="170">
        <f t="shared" si="9"/>
        <v>0</v>
      </c>
      <c r="AU9" s="170">
        <f>IF(AR9="","",N25)</f>
      </c>
      <c r="AV9" s="170">
        <f>IF(AR9="","",O25)</f>
      </c>
      <c r="AW9" s="170">
        <f>IF(AR9="","",Q25)</f>
      </c>
      <c r="AX9" s="184">
        <f t="shared" si="10"/>
      </c>
      <c r="AY9" s="1">
        <f t="shared" si="6"/>
        <v>8</v>
      </c>
    </row>
    <row r="10" spans="1:51" ht="20.25" customHeight="1">
      <c r="A10" s="1">
        <v>10</v>
      </c>
      <c r="C10" s="283"/>
      <c r="D10" s="276"/>
      <c r="E10" s="173" t="str">
        <f>IF('自由入力'!E6="","",'自由入力'!E6)</f>
        <v>千葉</v>
      </c>
      <c r="F10" s="174" t="str">
        <f>IF('自由入力'!F6="","",'自由入力'!F6)</f>
        <v>香取市立佐原</v>
      </c>
      <c r="G10" s="175"/>
      <c r="H10" s="276" t="str">
        <f>IF(E10="","","チーム得点")</f>
        <v>チーム得点</v>
      </c>
      <c r="I10" s="277"/>
      <c r="J10" s="166"/>
      <c r="K10" s="166"/>
      <c r="L10" s="170">
        <f>IF(K6="個","",IF(COUNT(L6:L9)=4,SUM(L6:L9)-MIN(L6:L9),IF(COUNT(L6:L9)=3,SUM(L6:L9),"")))</f>
        <v>30.65</v>
      </c>
      <c r="M10" s="170"/>
      <c r="N10" s="170">
        <f>IF(K6="個","",IF(COUNT(N6:N9)=4,SUM(N6:N9)-MIN(N6:N9),IF(COUNT(N6:N9)=3,SUM(N6:N9),"")))</f>
        <v>24.700000000000003</v>
      </c>
      <c r="O10" s="170">
        <f>IF(K6="個","",IF(COUNT(O6:O9)=4,SUM(O6:O9)-MIN(O6:O9),IF(COUNT(O6:O9)=3,SUM(O6:O9),"")))</f>
        <v>27.049999999999997</v>
      </c>
      <c r="P10" s="420"/>
      <c r="Q10" s="170">
        <f>R10</f>
        <v>82.4</v>
      </c>
      <c r="R10" s="420">
        <f>IF(COUNT(L10:O10)=3,SUM(L10:O10),"")</f>
        <v>82.4</v>
      </c>
      <c r="S10" s="171">
        <f>IF(K6="個","",IF(Q10="","",RANK(Q10,$Q$6:$Q$130)))</f>
        <v>14</v>
      </c>
      <c r="T10" s="244">
        <f>S10</f>
        <v>14</v>
      </c>
      <c r="U10" s="40"/>
      <c r="V10" s="42"/>
      <c r="W10" s="42"/>
      <c r="X10" s="42"/>
      <c r="Y10" s="42"/>
      <c r="Z10" s="39"/>
      <c r="AA10" s="6">
        <f t="shared" si="7"/>
      </c>
      <c r="AB10" s="182"/>
      <c r="AC10" s="166"/>
      <c r="AD10" s="166"/>
      <c r="AE10" s="166"/>
      <c r="AF10" s="170"/>
      <c r="AG10" s="183"/>
      <c r="AH10" s="170"/>
      <c r="AI10" s="183"/>
      <c r="AJ10" s="170"/>
      <c r="AK10" s="183"/>
      <c r="AL10" s="170"/>
      <c r="AM10" s="183"/>
      <c r="AN10" s="170"/>
      <c r="AO10" s="166">
        <f t="shared" si="5"/>
      </c>
      <c r="AP10" s="166"/>
      <c r="AQ10" s="1">
        <f t="shared" si="8"/>
        <v>0</v>
      </c>
      <c r="AR10" s="166" t="str">
        <f>IF(K26="個","",AB26)</f>
        <v>東京板橋区立高島第二</v>
      </c>
      <c r="AS10" s="170">
        <f>IF(AR10="","",L30)</f>
        <v>38</v>
      </c>
      <c r="AT10" s="170">
        <f t="shared" si="9"/>
        <v>0</v>
      </c>
      <c r="AU10" s="170">
        <f>IF(AR10="","",N30)</f>
        <v>38.89999999999999</v>
      </c>
      <c r="AV10" s="170">
        <f>IF(AR10="","",O30)</f>
        <v>38.14999999999999</v>
      </c>
      <c r="AW10" s="170">
        <f>IF(AR10="","",Q30)</f>
        <v>115.04999999999998</v>
      </c>
      <c r="AX10" s="184">
        <f t="shared" si="10"/>
        <v>2</v>
      </c>
      <c r="AY10" s="1">
        <f t="shared" si="6"/>
        <v>1</v>
      </c>
    </row>
    <row r="11" spans="1:51" ht="20.25" customHeight="1">
      <c r="A11" s="1">
        <v>11</v>
      </c>
      <c r="C11" s="283"/>
      <c r="D11" s="271">
        <f>D6+1</f>
        <v>2</v>
      </c>
      <c r="E11" s="156" t="s">
        <v>141</v>
      </c>
      <c r="F11" s="157" t="s">
        <v>142</v>
      </c>
      <c r="G11" s="284" t="s">
        <v>143</v>
      </c>
      <c r="H11" s="160">
        <v>65</v>
      </c>
      <c r="I11" s="159" t="s">
        <v>144</v>
      </c>
      <c r="J11" s="160">
        <v>3</v>
      </c>
      <c r="K11" s="160" t="s">
        <v>50</v>
      </c>
      <c r="L11" s="154">
        <v>10.75</v>
      </c>
      <c r="M11" s="154">
        <v>6.55</v>
      </c>
      <c r="N11" s="154">
        <v>8.3</v>
      </c>
      <c r="O11" s="154">
        <v>7.9</v>
      </c>
      <c r="P11" s="419">
        <f>R11</f>
        <v>33.5</v>
      </c>
      <c r="Q11" s="7"/>
      <c r="R11" s="420">
        <f>IF(COUNT(L11:O11)=4,SUM(L11:O11),"")</f>
        <v>33.5</v>
      </c>
      <c r="S11" s="171"/>
      <c r="T11" s="179">
        <f>IF(P11="","",RANK(P11,$P$6:$P$130))</f>
        <v>84</v>
      </c>
      <c r="U11" s="37"/>
      <c r="V11" s="38"/>
      <c r="W11" s="38"/>
      <c r="X11" s="38"/>
      <c r="Y11" s="38"/>
      <c r="Z11" s="39"/>
      <c r="AA11" s="6">
        <f t="shared" si="7"/>
        <v>84</v>
      </c>
      <c r="AB11" s="182" t="str">
        <f>E11&amp;F11</f>
        <v>栃木日光市立今市</v>
      </c>
      <c r="AC11" s="166">
        <f aca="true" t="shared" si="11" ref="AC11:AE14">H11</f>
        <v>65</v>
      </c>
      <c r="AD11" s="166" t="str">
        <f t="shared" si="11"/>
        <v>岡部　麻衣子</v>
      </c>
      <c r="AE11" s="166">
        <f t="shared" si="11"/>
        <v>3</v>
      </c>
      <c r="AF11" s="170">
        <f>L11</f>
        <v>10.75</v>
      </c>
      <c r="AG11" s="183">
        <f t="shared" si="1"/>
        <v>77</v>
      </c>
      <c r="AH11" s="170">
        <f>M11</f>
        <v>6.55</v>
      </c>
      <c r="AI11" s="183">
        <f t="shared" si="2"/>
        <v>82</v>
      </c>
      <c r="AJ11" s="170">
        <f>N11</f>
        <v>8.3</v>
      </c>
      <c r="AK11" s="183">
        <f t="shared" si="3"/>
        <v>77</v>
      </c>
      <c r="AL11" s="170">
        <f>O11</f>
        <v>7.9</v>
      </c>
      <c r="AM11" s="183">
        <f t="shared" si="4"/>
        <v>84</v>
      </c>
      <c r="AN11" s="170">
        <f>R11</f>
        <v>33.5</v>
      </c>
      <c r="AO11" s="166">
        <f t="shared" si="5"/>
        <v>84</v>
      </c>
      <c r="AP11" s="166">
        <f>IF(K11="団",$S$15,"")</f>
        <v>16</v>
      </c>
      <c r="AQ11" s="1">
        <f t="shared" si="8"/>
        <v>1</v>
      </c>
      <c r="AR11" s="166" t="str">
        <f>IF(K31="個","",AB31)</f>
        <v>埼玉聖望学園</v>
      </c>
      <c r="AS11" s="170">
        <f>IF(AR11="","",L35)</f>
        <v>38.79999999999999</v>
      </c>
      <c r="AT11" s="170">
        <f t="shared" si="9"/>
        <v>0</v>
      </c>
      <c r="AU11" s="170">
        <f>IF(AR11="","",N35)</f>
        <v>35.3</v>
      </c>
      <c r="AV11" s="170">
        <f>IF(AR11="","",O35)</f>
        <v>38.7</v>
      </c>
      <c r="AW11" s="170">
        <f>IF(AR11="","",Q35)</f>
        <v>112.8</v>
      </c>
      <c r="AX11" s="184">
        <f t="shared" si="10"/>
        <v>4</v>
      </c>
      <c r="AY11" s="1">
        <f t="shared" si="6"/>
        <v>1</v>
      </c>
    </row>
    <row r="12" spans="1:51" ht="20.25" customHeight="1">
      <c r="A12" s="1">
        <v>12</v>
      </c>
      <c r="C12" s="283"/>
      <c r="D12" s="271"/>
      <c r="E12" s="4" t="str">
        <f>E11</f>
        <v>栃木</v>
      </c>
      <c r="F12" s="5" t="str">
        <f>F11</f>
        <v>日光市立今市</v>
      </c>
      <c r="G12" s="285"/>
      <c r="H12" s="160">
        <v>66</v>
      </c>
      <c r="I12" s="161" t="s">
        <v>145</v>
      </c>
      <c r="J12" s="160">
        <v>2</v>
      </c>
      <c r="K12" s="160" t="s">
        <v>50</v>
      </c>
      <c r="L12" s="154">
        <v>8.5</v>
      </c>
      <c r="M12" s="154">
        <v>3.1</v>
      </c>
      <c r="N12" s="154">
        <v>8.05</v>
      </c>
      <c r="O12" s="154">
        <v>5.4</v>
      </c>
      <c r="P12" s="419">
        <f aca="true" t="shared" si="12" ref="P12:P74">R12</f>
        <v>25.049999999999997</v>
      </c>
      <c r="Q12" s="7"/>
      <c r="R12" s="420">
        <f>IF(COUNT(L12:O12)=4,SUM(L12:O12),"")</f>
        <v>25.049999999999997</v>
      </c>
      <c r="S12" s="171"/>
      <c r="T12" s="179">
        <f>IF(P12="","",RANK(P12,$P$6:$P$130))</f>
        <v>94</v>
      </c>
      <c r="U12" s="37"/>
      <c r="V12" s="38"/>
      <c r="W12" s="38"/>
      <c r="X12" s="38"/>
      <c r="Y12" s="38"/>
      <c r="Z12" s="39"/>
      <c r="AA12" s="6">
        <f t="shared" si="7"/>
        <v>94</v>
      </c>
      <c r="AB12" s="182" t="str">
        <f>E12&amp;F12</f>
        <v>栃木日光市立今市</v>
      </c>
      <c r="AC12" s="166">
        <f t="shared" si="11"/>
        <v>66</v>
      </c>
      <c r="AD12" s="166" t="str">
        <f t="shared" si="11"/>
        <v>岡部　　栞</v>
      </c>
      <c r="AE12" s="166">
        <f t="shared" si="11"/>
        <v>2</v>
      </c>
      <c r="AF12" s="170">
        <f>L12</f>
        <v>8.5</v>
      </c>
      <c r="AG12" s="183">
        <f t="shared" si="1"/>
        <v>97</v>
      </c>
      <c r="AH12" s="170">
        <f>M12</f>
        <v>3.1</v>
      </c>
      <c r="AI12" s="183">
        <f t="shared" si="2"/>
        <v>93</v>
      </c>
      <c r="AJ12" s="170">
        <f>N12</f>
        <v>8.05</v>
      </c>
      <c r="AK12" s="183">
        <f t="shared" si="3"/>
        <v>81</v>
      </c>
      <c r="AL12" s="170">
        <f>O12</f>
        <v>5.4</v>
      </c>
      <c r="AM12" s="183">
        <f t="shared" si="4"/>
        <v>97</v>
      </c>
      <c r="AN12" s="170">
        <f>R12</f>
        <v>25.049999999999997</v>
      </c>
      <c r="AO12" s="166">
        <f t="shared" si="5"/>
        <v>94</v>
      </c>
      <c r="AP12" s="166">
        <f>IF(K12="団",$S$15,"")</f>
        <v>16</v>
      </c>
      <c r="AQ12" s="1">
        <f t="shared" si="8"/>
        <v>1</v>
      </c>
      <c r="AR12" s="166" t="str">
        <f>IF(K36="個","",AB36)</f>
        <v>千葉銚子市立第四</v>
      </c>
      <c r="AS12" s="170">
        <f>IF(AR12="","",L40)</f>
        <v>34.099999999999994</v>
      </c>
      <c r="AT12" s="170">
        <f t="shared" si="9"/>
        <v>0</v>
      </c>
      <c r="AU12" s="170">
        <f>IF(AR12="","",N40)</f>
        <v>27.45</v>
      </c>
      <c r="AV12" s="170">
        <f>IF(AR12="","",O40)</f>
        <v>30.049999999999997</v>
      </c>
      <c r="AW12" s="170">
        <f>IF(AR12="","",Q40)</f>
        <v>91.6</v>
      </c>
      <c r="AX12" s="184">
        <f t="shared" si="10"/>
        <v>12</v>
      </c>
      <c r="AY12" s="1">
        <f t="shared" si="6"/>
        <v>1</v>
      </c>
    </row>
    <row r="13" spans="1:51" ht="20.25" customHeight="1">
      <c r="A13" s="1">
        <v>13</v>
      </c>
      <c r="C13" s="283"/>
      <c r="D13" s="271"/>
      <c r="E13" s="4" t="str">
        <f>E11</f>
        <v>栃木</v>
      </c>
      <c r="F13" s="5" t="str">
        <f>F11</f>
        <v>日光市立今市</v>
      </c>
      <c r="G13" s="285"/>
      <c r="H13" s="160">
        <v>67</v>
      </c>
      <c r="I13" s="159" t="s">
        <v>146</v>
      </c>
      <c r="J13" s="160">
        <v>2</v>
      </c>
      <c r="K13" s="160" t="s">
        <v>50</v>
      </c>
      <c r="L13" s="154">
        <v>8.1</v>
      </c>
      <c r="M13" s="154">
        <v>1.9</v>
      </c>
      <c r="N13" s="154">
        <v>6.4</v>
      </c>
      <c r="O13" s="154">
        <v>4.75</v>
      </c>
      <c r="P13" s="419">
        <f t="shared" si="12"/>
        <v>21.15</v>
      </c>
      <c r="Q13" s="7"/>
      <c r="R13" s="420">
        <f>IF(COUNT(L13:O13)=4,SUM(L13:O13),"")</f>
        <v>21.15</v>
      </c>
      <c r="S13" s="171"/>
      <c r="T13" s="179">
        <f>IF(P13="","",RANK(P13,$P$6:$P$130))</f>
        <v>98</v>
      </c>
      <c r="U13" s="37"/>
      <c r="V13" s="38"/>
      <c r="W13" s="38"/>
      <c r="X13" s="38"/>
      <c r="Y13" s="38"/>
      <c r="Z13" s="39"/>
      <c r="AA13" s="6">
        <f t="shared" si="7"/>
        <v>98</v>
      </c>
      <c r="AB13" s="182" t="str">
        <f>E13&amp;F13</f>
        <v>栃木日光市立今市</v>
      </c>
      <c r="AC13" s="166">
        <f t="shared" si="11"/>
        <v>67</v>
      </c>
      <c r="AD13" s="166" t="str">
        <f t="shared" si="11"/>
        <v>武田　菜月</v>
      </c>
      <c r="AE13" s="166">
        <f t="shared" si="11"/>
        <v>2</v>
      </c>
      <c r="AF13" s="170">
        <f>L13</f>
        <v>8.1</v>
      </c>
      <c r="AG13" s="183">
        <f t="shared" si="1"/>
        <v>98</v>
      </c>
      <c r="AH13" s="170">
        <f>M13</f>
        <v>1.9</v>
      </c>
      <c r="AI13" s="183">
        <f t="shared" si="2"/>
        <v>97</v>
      </c>
      <c r="AJ13" s="170">
        <f>N13</f>
        <v>6.4</v>
      </c>
      <c r="AK13" s="183">
        <f t="shared" si="3"/>
        <v>94</v>
      </c>
      <c r="AL13" s="170">
        <f>O13</f>
        <v>4.75</v>
      </c>
      <c r="AM13" s="183">
        <f t="shared" si="4"/>
        <v>98</v>
      </c>
      <c r="AN13" s="170">
        <f>R13</f>
        <v>21.15</v>
      </c>
      <c r="AO13" s="166">
        <f t="shared" si="5"/>
        <v>98</v>
      </c>
      <c r="AP13" s="166">
        <f>IF(K13="団",$S$15,"")</f>
        <v>16</v>
      </c>
      <c r="AQ13" s="1">
        <f t="shared" si="8"/>
        <v>1</v>
      </c>
      <c r="AR13" s="166">
        <f>IF(K41="個","",AB41)</f>
      </c>
      <c r="AS13" s="170">
        <f>IF(AR13="","",L45)</f>
      </c>
      <c r="AT13" s="170">
        <f t="shared" si="9"/>
        <v>0</v>
      </c>
      <c r="AU13" s="170">
        <f>IF(AR13="","",N45)</f>
      </c>
      <c r="AV13" s="170">
        <f>IF(AR13="","",O45)</f>
      </c>
      <c r="AW13" s="170">
        <f>IF(AR13="","",Q45)</f>
      </c>
      <c r="AX13" s="184">
        <f t="shared" si="10"/>
      </c>
      <c r="AY13" s="1">
        <f t="shared" si="6"/>
        <v>8</v>
      </c>
    </row>
    <row r="14" spans="1:51" ht="20.25" customHeight="1">
      <c r="A14" s="1">
        <v>14</v>
      </c>
      <c r="C14" s="283"/>
      <c r="D14" s="271"/>
      <c r="E14" s="4" t="str">
        <f>E11</f>
        <v>栃木</v>
      </c>
      <c r="F14" s="5" t="str">
        <f>F11</f>
        <v>日光市立今市</v>
      </c>
      <c r="G14" s="285"/>
      <c r="H14" s="160">
        <v>68</v>
      </c>
      <c r="I14" s="159" t="s">
        <v>147</v>
      </c>
      <c r="J14" s="160">
        <v>1</v>
      </c>
      <c r="K14" s="160" t="s">
        <v>50</v>
      </c>
      <c r="L14" s="154">
        <v>9</v>
      </c>
      <c r="M14" s="154">
        <v>3.05</v>
      </c>
      <c r="N14" s="154">
        <v>7.3</v>
      </c>
      <c r="O14" s="154">
        <v>5.55</v>
      </c>
      <c r="P14" s="419">
        <f t="shared" si="12"/>
        <v>24.900000000000002</v>
      </c>
      <c r="Q14" s="7"/>
      <c r="R14" s="420">
        <f>IF(COUNT(L14:O14)=4,SUM(L14:O14),"")</f>
        <v>24.900000000000002</v>
      </c>
      <c r="S14" s="171"/>
      <c r="T14" s="179">
        <f>IF(P14="","",RANK(P14,$P$6:$P$130))</f>
        <v>95</v>
      </c>
      <c r="U14" s="40"/>
      <c r="V14" s="41"/>
      <c r="W14" s="38"/>
      <c r="X14" s="38"/>
      <c r="Y14" s="38"/>
      <c r="Z14" s="39"/>
      <c r="AA14" s="6">
        <f t="shared" si="7"/>
        <v>95</v>
      </c>
      <c r="AB14" s="182" t="str">
        <f>E14&amp;F14</f>
        <v>栃木日光市立今市</v>
      </c>
      <c r="AC14" s="166">
        <f t="shared" si="11"/>
        <v>68</v>
      </c>
      <c r="AD14" s="166" t="str">
        <f t="shared" si="11"/>
        <v>清水　愛菜</v>
      </c>
      <c r="AE14" s="166">
        <f t="shared" si="11"/>
        <v>1</v>
      </c>
      <c r="AF14" s="170">
        <f>L14</f>
        <v>9</v>
      </c>
      <c r="AG14" s="183">
        <f t="shared" si="1"/>
        <v>96</v>
      </c>
      <c r="AH14" s="170">
        <f>M14</f>
        <v>3.05</v>
      </c>
      <c r="AI14" s="183">
        <f t="shared" si="2"/>
        <v>94</v>
      </c>
      <c r="AJ14" s="170">
        <f>N14</f>
        <v>7.3</v>
      </c>
      <c r="AK14" s="183">
        <f t="shared" si="3"/>
        <v>86</v>
      </c>
      <c r="AL14" s="170">
        <f>O14</f>
        <v>5.55</v>
      </c>
      <c r="AM14" s="183">
        <f t="shared" si="4"/>
        <v>95</v>
      </c>
      <c r="AN14" s="170">
        <f>R14</f>
        <v>24.900000000000002</v>
      </c>
      <c r="AO14" s="166">
        <f t="shared" si="5"/>
        <v>95</v>
      </c>
      <c r="AP14" s="166">
        <f>IF(K14="団",$S$15,"")</f>
        <v>16</v>
      </c>
      <c r="AQ14" s="1">
        <f t="shared" si="8"/>
        <v>1</v>
      </c>
      <c r="AR14" s="166" t="str">
        <f>IF(K46="個","",AB46)</f>
        <v>茨城鉾田市立鉾田南</v>
      </c>
      <c r="AS14" s="170">
        <f>IF(AR14="","",L50)</f>
        <v>30.85</v>
      </c>
      <c r="AT14" s="170">
        <f t="shared" si="9"/>
        <v>0</v>
      </c>
      <c r="AU14" s="170">
        <f>IF(AR14="","",N50)</f>
        <v>22.6</v>
      </c>
      <c r="AV14" s="170">
        <f>IF(AR14="","",O50)</f>
        <v>26.650000000000002</v>
      </c>
      <c r="AW14" s="170">
        <f>IF(AR14="","",Q50)</f>
        <v>80.10000000000001</v>
      </c>
      <c r="AX14" s="184">
        <f t="shared" si="10"/>
        <v>15</v>
      </c>
      <c r="AY14" s="1">
        <f t="shared" si="6"/>
        <v>1</v>
      </c>
    </row>
    <row r="15" spans="1:51" ht="20.25" customHeight="1">
      <c r="A15" s="1">
        <v>15</v>
      </c>
      <c r="C15" s="283"/>
      <c r="D15" s="271"/>
      <c r="E15" s="173" t="str">
        <f>IF('自由入力'!E11="","",'自由入力'!E11)</f>
        <v>栃木</v>
      </c>
      <c r="F15" s="174" t="str">
        <f>IF('自由入力'!F11="","",'自由入力'!F11)</f>
        <v>日光市立今市</v>
      </c>
      <c r="G15" s="175"/>
      <c r="H15" s="276" t="str">
        <f>IF(E15="","","チーム得点")</f>
        <v>チーム得点</v>
      </c>
      <c r="I15" s="277"/>
      <c r="J15" s="166"/>
      <c r="K15" s="166"/>
      <c r="L15" s="170">
        <f>IF(K11="個","",IF(COUNT(L11:L14)=4,SUM(L11:L14)-MIN(L11:L14),IF(COUNT(L11:L14)=3,SUM(L11:L14),"")))</f>
        <v>28.25</v>
      </c>
      <c r="M15" s="170"/>
      <c r="N15" s="170">
        <f>IF(K11="個","",IF(COUNT(N11:N14)=4,SUM(N11:N14)-MIN(N11:N14),IF(COUNT(N11:N14)=3,SUM(N11:N14),"")))</f>
        <v>23.65</v>
      </c>
      <c r="O15" s="170">
        <f>IF(K11="個","",IF(COUNT(O11:O14)=4,SUM(O11:O14)-MIN(O11:O14),IF(COUNT(O11:O14)=3,SUM(O11:O14),"")))</f>
        <v>18.85</v>
      </c>
      <c r="P15" s="420"/>
      <c r="Q15" s="170">
        <f>R15</f>
        <v>70.75</v>
      </c>
      <c r="R15" s="420">
        <f>IF(COUNT(L15:O15)=3,SUM(L15:O15),"")</f>
        <v>70.75</v>
      </c>
      <c r="S15" s="171">
        <f>IF(K11="個","",IF(Q15="","",RANK(Q15,$Q$6:$Q$130)))</f>
        <v>16</v>
      </c>
      <c r="T15" s="244">
        <f>S15</f>
        <v>16</v>
      </c>
      <c r="U15" s="40"/>
      <c r="V15" s="42"/>
      <c r="W15" s="42"/>
      <c r="X15" s="42"/>
      <c r="Y15" s="42"/>
      <c r="Z15" s="39"/>
      <c r="AA15" s="6">
        <f t="shared" si="7"/>
      </c>
      <c r="AB15" s="182"/>
      <c r="AC15" s="166"/>
      <c r="AD15" s="166"/>
      <c r="AE15" s="166"/>
      <c r="AF15" s="170"/>
      <c r="AG15" s="183"/>
      <c r="AH15" s="170"/>
      <c r="AI15" s="183"/>
      <c r="AJ15" s="170"/>
      <c r="AK15" s="183"/>
      <c r="AL15" s="170"/>
      <c r="AM15" s="183"/>
      <c r="AN15" s="170"/>
      <c r="AO15" s="166">
        <f t="shared" si="5"/>
      </c>
      <c r="AP15" s="166"/>
      <c r="AQ15" s="1">
        <f t="shared" si="8"/>
        <v>0</v>
      </c>
      <c r="AR15" s="166" t="str">
        <f>IF(K51="個","",AB51)</f>
        <v>群馬高崎市立佐野</v>
      </c>
      <c r="AS15" s="170">
        <f>IF(AR15="","",L55)</f>
        <v>34.3</v>
      </c>
      <c r="AT15" s="170">
        <f t="shared" si="9"/>
        <v>0</v>
      </c>
      <c r="AU15" s="170">
        <f>IF(AR15="","",N55)</f>
        <v>25.450000000000003</v>
      </c>
      <c r="AV15" s="170">
        <f>IF(AR15="","",O55)</f>
        <v>31.150000000000006</v>
      </c>
      <c r="AW15" s="170">
        <f>IF(AR15="","",Q55)</f>
        <v>90.9</v>
      </c>
      <c r="AX15" s="184">
        <f t="shared" si="10"/>
        <v>13</v>
      </c>
      <c r="AY15" s="1">
        <f t="shared" si="6"/>
        <v>1</v>
      </c>
    </row>
    <row r="16" spans="1:51" ht="20.25" customHeight="1">
      <c r="A16" s="1">
        <v>16</v>
      </c>
      <c r="C16" s="283"/>
      <c r="D16" s="271">
        <f>D11+1</f>
        <v>3</v>
      </c>
      <c r="E16" s="156" t="s">
        <v>148</v>
      </c>
      <c r="F16" s="157" t="s">
        <v>149</v>
      </c>
      <c r="G16" s="274" t="s">
        <v>150</v>
      </c>
      <c r="H16" s="160">
        <v>5</v>
      </c>
      <c r="I16" s="159" t="s">
        <v>73</v>
      </c>
      <c r="J16" s="160">
        <v>3</v>
      </c>
      <c r="K16" s="160" t="s">
        <v>50</v>
      </c>
      <c r="L16" s="154">
        <v>11.65</v>
      </c>
      <c r="M16" s="154">
        <v>9.15</v>
      </c>
      <c r="N16" s="154">
        <v>9.4</v>
      </c>
      <c r="O16" s="154">
        <v>9.25</v>
      </c>
      <c r="P16" s="419">
        <f t="shared" si="12"/>
        <v>39.45</v>
      </c>
      <c r="Q16" s="7"/>
      <c r="R16" s="420">
        <f>IF(COUNT(L16:O16)=4,SUM(L16:O16),"")</f>
        <v>39.45</v>
      </c>
      <c r="S16" s="171"/>
      <c r="T16" s="179">
        <f>IF(P16="","",RANK(P16,$P$6:$P$130))</f>
        <v>72</v>
      </c>
      <c r="U16" s="37"/>
      <c r="V16" s="38"/>
      <c r="W16" s="38"/>
      <c r="X16" s="38"/>
      <c r="Y16" s="38"/>
      <c r="Z16" s="39"/>
      <c r="AA16" s="6">
        <f t="shared" si="7"/>
        <v>72</v>
      </c>
      <c r="AB16" s="182" t="str">
        <f>E16&amp;F16</f>
        <v>山梨山梨市立山梨南</v>
      </c>
      <c r="AC16" s="166">
        <f aca="true" t="shared" si="13" ref="AC16:AE19">H16</f>
        <v>5</v>
      </c>
      <c r="AD16" s="166" t="str">
        <f t="shared" si="13"/>
        <v>深澤　麻友子</v>
      </c>
      <c r="AE16" s="166">
        <f t="shared" si="13"/>
        <v>3</v>
      </c>
      <c r="AF16" s="170">
        <f>L16</f>
        <v>11.65</v>
      </c>
      <c r="AG16" s="183">
        <f t="shared" si="1"/>
        <v>64</v>
      </c>
      <c r="AH16" s="170">
        <f>M16</f>
        <v>9.15</v>
      </c>
      <c r="AI16" s="183">
        <f t="shared" si="2"/>
        <v>63</v>
      </c>
      <c r="AJ16" s="170">
        <f>N16</f>
        <v>9.4</v>
      </c>
      <c r="AK16" s="183">
        <f t="shared" si="3"/>
        <v>70</v>
      </c>
      <c r="AL16" s="170">
        <f>O16</f>
        <v>9.25</v>
      </c>
      <c r="AM16" s="183">
        <f t="shared" si="4"/>
        <v>80</v>
      </c>
      <c r="AN16" s="170">
        <f>R16</f>
        <v>39.45</v>
      </c>
      <c r="AO16" s="166">
        <f t="shared" si="5"/>
        <v>72</v>
      </c>
      <c r="AP16" s="166">
        <f>IF(K16="団",$S$20,"")</f>
        <v>9</v>
      </c>
      <c r="AQ16" s="1">
        <f t="shared" si="8"/>
        <v>1</v>
      </c>
      <c r="AR16" s="166" t="str">
        <f>IF(K56="個","",AB56)</f>
        <v>神奈川横浜市立松本</v>
      </c>
      <c r="AS16" s="170">
        <f>IF(AR16="","",L60)</f>
        <v>36.8</v>
      </c>
      <c r="AT16" s="170">
        <f t="shared" si="9"/>
        <v>0</v>
      </c>
      <c r="AU16" s="170">
        <f>IF(AR16="","",N60)</f>
        <v>34.75</v>
      </c>
      <c r="AV16" s="170">
        <f>IF(AR16="","",O60)</f>
        <v>36.39999999999999</v>
      </c>
      <c r="AW16" s="170">
        <f>IF(AR16="","",Q60)</f>
        <v>107.94999999999999</v>
      </c>
      <c r="AX16" s="184">
        <f t="shared" si="10"/>
        <v>8</v>
      </c>
      <c r="AY16" s="1">
        <f t="shared" si="6"/>
        <v>1</v>
      </c>
    </row>
    <row r="17" spans="1:51" ht="20.25" customHeight="1">
      <c r="A17" s="1">
        <v>17</v>
      </c>
      <c r="C17" s="283"/>
      <c r="D17" s="271"/>
      <c r="E17" s="4" t="str">
        <f>E16</f>
        <v>山梨</v>
      </c>
      <c r="F17" s="5" t="str">
        <f>F16</f>
        <v>山梨市立山梨南</v>
      </c>
      <c r="G17" s="275"/>
      <c r="H17" s="160">
        <v>6</v>
      </c>
      <c r="I17" s="159" t="s">
        <v>75</v>
      </c>
      <c r="J17" s="160">
        <v>3</v>
      </c>
      <c r="K17" s="160" t="s">
        <v>50</v>
      </c>
      <c r="L17" s="154">
        <v>11.2</v>
      </c>
      <c r="M17" s="154">
        <v>10.7</v>
      </c>
      <c r="N17" s="154">
        <v>12.65</v>
      </c>
      <c r="O17" s="154">
        <v>11.9</v>
      </c>
      <c r="P17" s="419">
        <f t="shared" si="12"/>
        <v>46.449999999999996</v>
      </c>
      <c r="Q17" s="7"/>
      <c r="R17" s="420">
        <f>IF(COUNT(L17:O17)=4,SUM(L17:O17),"")</f>
        <v>46.449999999999996</v>
      </c>
      <c r="S17" s="171"/>
      <c r="T17" s="179">
        <f>IF(P17="","",RANK(P17,$P$6:$P$130))</f>
        <v>42</v>
      </c>
      <c r="U17" s="37"/>
      <c r="V17" s="38"/>
      <c r="W17" s="38"/>
      <c r="X17" s="38"/>
      <c r="Y17" s="38"/>
      <c r="Z17" s="39"/>
      <c r="AA17" s="6">
        <f t="shared" si="7"/>
        <v>42</v>
      </c>
      <c r="AB17" s="182" t="str">
        <f>E17&amp;F17</f>
        <v>山梨山梨市立山梨南</v>
      </c>
      <c r="AC17" s="166">
        <f t="shared" si="13"/>
        <v>6</v>
      </c>
      <c r="AD17" s="166" t="str">
        <f t="shared" si="13"/>
        <v>多田　聖郁佳</v>
      </c>
      <c r="AE17" s="166">
        <f t="shared" si="13"/>
        <v>3</v>
      </c>
      <c r="AF17" s="170">
        <f>L17</f>
        <v>11.2</v>
      </c>
      <c r="AG17" s="183">
        <f t="shared" si="1"/>
        <v>75</v>
      </c>
      <c r="AH17" s="170">
        <f>M17</f>
        <v>10.7</v>
      </c>
      <c r="AI17" s="183">
        <f t="shared" si="2"/>
        <v>37</v>
      </c>
      <c r="AJ17" s="170">
        <f>N17</f>
        <v>12.65</v>
      </c>
      <c r="AK17" s="183">
        <f t="shared" si="3"/>
        <v>25</v>
      </c>
      <c r="AL17" s="170">
        <f>O17</f>
        <v>11.9</v>
      </c>
      <c r="AM17" s="183">
        <f t="shared" si="4"/>
        <v>42</v>
      </c>
      <c r="AN17" s="170">
        <f>R17</f>
        <v>46.449999999999996</v>
      </c>
      <c r="AO17" s="166">
        <f t="shared" si="5"/>
        <v>42</v>
      </c>
      <c r="AP17" s="166">
        <f>IF(K17="団",$S$20,"")</f>
        <v>9</v>
      </c>
      <c r="AQ17" s="1">
        <f t="shared" si="8"/>
        <v>2</v>
      </c>
      <c r="AR17" s="166">
        <f>IF(K61="個","",AB61)</f>
      </c>
      <c r="AS17" s="170">
        <f>IF(AR17="","",L65)</f>
      </c>
      <c r="AT17" s="170">
        <f t="shared" si="9"/>
        <v>0</v>
      </c>
      <c r="AU17" s="170">
        <f>IF(AR17="","",N65)</f>
      </c>
      <c r="AV17" s="170">
        <f>IF(AR17="","",O65)</f>
      </c>
      <c r="AW17" s="170">
        <f>IF(AR17="","",Q65)</f>
      </c>
      <c r="AX17" s="184">
        <f t="shared" si="10"/>
      </c>
      <c r="AY17" s="1">
        <f t="shared" si="6"/>
        <v>8</v>
      </c>
    </row>
    <row r="18" spans="1:51" ht="20.25" customHeight="1">
      <c r="A18" s="1">
        <v>18</v>
      </c>
      <c r="C18" s="283"/>
      <c r="D18" s="271"/>
      <c r="E18" s="4" t="str">
        <f>E16</f>
        <v>山梨</v>
      </c>
      <c r="F18" s="5" t="str">
        <f>F16</f>
        <v>山梨市立山梨南</v>
      </c>
      <c r="G18" s="275"/>
      <c r="H18" s="160">
        <v>7</v>
      </c>
      <c r="I18" s="159" t="s">
        <v>74</v>
      </c>
      <c r="J18" s="160">
        <v>3</v>
      </c>
      <c r="K18" s="160" t="s">
        <v>50</v>
      </c>
      <c r="L18" s="154">
        <v>12</v>
      </c>
      <c r="M18" s="154">
        <v>7.4</v>
      </c>
      <c r="N18" s="154">
        <v>10.15</v>
      </c>
      <c r="O18" s="154">
        <v>10.1</v>
      </c>
      <c r="P18" s="419">
        <f t="shared" si="12"/>
        <v>39.65</v>
      </c>
      <c r="Q18" s="7"/>
      <c r="R18" s="420">
        <f>IF(COUNT(L18:O18)=4,SUM(L18:O18),"")</f>
        <v>39.65</v>
      </c>
      <c r="S18" s="171"/>
      <c r="T18" s="179">
        <f>IF(P18="","",RANK(P18,$P$6:$P$130))</f>
        <v>71</v>
      </c>
      <c r="U18" s="37"/>
      <c r="V18" s="38"/>
      <c r="W18" s="38"/>
      <c r="X18" s="38"/>
      <c r="Y18" s="38"/>
      <c r="Z18" s="39"/>
      <c r="AA18" s="6">
        <f t="shared" si="7"/>
        <v>71</v>
      </c>
      <c r="AB18" s="182" t="str">
        <f>E18&amp;F18</f>
        <v>山梨山梨市立山梨南</v>
      </c>
      <c r="AC18" s="166">
        <f t="shared" si="13"/>
        <v>7</v>
      </c>
      <c r="AD18" s="166" t="str">
        <f t="shared" si="13"/>
        <v>山中　ほのか</v>
      </c>
      <c r="AE18" s="166">
        <f t="shared" si="13"/>
        <v>3</v>
      </c>
      <c r="AF18" s="170">
        <f>L18</f>
        <v>12</v>
      </c>
      <c r="AG18" s="183">
        <f t="shared" si="1"/>
        <v>57</v>
      </c>
      <c r="AH18" s="170">
        <f>M18</f>
        <v>7.4</v>
      </c>
      <c r="AI18" s="183">
        <f t="shared" si="2"/>
        <v>77</v>
      </c>
      <c r="AJ18" s="170">
        <f>N18</f>
        <v>10.15</v>
      </c>
      <c r="AK18" s="183">
        <f t="shared" si="3"/>
        <v>63</v>
      </c>
      <c r="AL18" s="170">
        <f>O18</f>
        <v>10.1</v>
      </c>
      <c r="AM18" s="183">
        <f t="shared" si="4"/>
        <v>73</v>
      </c>
      <c r="AN18" s="170">
        <f>R18</f>
        <v>39.65</v>
      </c>
      <c r="AO18" s="166">
        <f t="shared" si="5"/>
        <v>71</v>
      </c>
      <c r="AP18" s="166">
        <f>IF(K18="団",$S$20,"")</f>
        <v>9</v>
      </c>
      <c r="AQ18" s="1">
        <f t="shared" si="8"/>
        <v>1</v>
      </c>
      <c r="AR18" s="166">
        <f>IF(K66="個","",AB66)</f>
      </c>
      <c r="AS18" s="170">
        <f>IF(AR18="","",L70)</f>
      </c>
      <c r="AT18" s="170">
        <f t="shared" si="9"/>
        <v>0</v>
      </c>
      <c r="AU18" s="170">
        <f>IF(AR18="","",N70)</f>
      </c>
      <c r="AV18" s="170">
        <f>IF(AR18="","",O70)</f>
      </c>
      <c r="AW18" s="170">
        <f>IF(AR18="","",Q70)</f>
      </c>
      <c r="AX18" s="184">
        <f t="shared" si="10"/>
      </c>
      <c r="AY18" s="1">
        <f t="shared" si="6"/>
        <v>8</v>
      </c>
    </row>
    <row r="19" spans="1:51" ht="20.25" customHeight="1">
      <c r="A19" s="1">
        <v>19</v>
      </c>
      <c r="C19" s="283"/>
      <c r="D19" s="271"/>
      <c r="E19" s="4" t="str">
        <f>E16</f>
        <v>山梨</v>
      </c>
      <c r="F19" s="5" t="str">
        <f>F16</f>
        <v>山梨市立山梨南</v>
      </c>
      <c r="G19" s="275"/>
      <c r="H19" s="160">
        <v>8</v>
      </c>
      <c r="I19" s="159" t="s">
        <v>76</v>
      </c>
      <c r="J19" s="160">
        <v>2</v>
      </c>
      <c r="K19" s="160" t="s">
        <v>50</v>
      </c>
      <c r="L19" s="154">
        <v>12.85</v>
      </c>
      <c r="M19" s="154">
        <v>12.55</v>
      </c>
      <c r="N19" s="154">
        <v>13.4</v>
      </c>
      <c r="O19" s="154">
        <v>12.7</v>
      </c>
      <c r="P19" s="419">
        <f t="shared" si="12"/>
        <v>51.5</v>
      </c>
      <c r="Q19" s="7"/>
      <c r="R19" s="420">
        <f>IF(COUNT(L19:O19)=4,SUM(L19:O19),"")</f>
        <v>51.5</v>
      </c>
      <c r="S19" s="171"/>
      <c r="T19" s="179">
        <f>IF(P19="","",RANK(P19,$P$6:$P$130))</f>
        <v>14</v>
      </c>
      <c r="U19" s="40"/>
      <c r="V19" s="41"/>
      <c r="W19" s="38"/>
      <c r="X19" s="38"/>
      <c r="Y19" s="38"/>
      <c r="Z19" s="39"/>
      <c r="AA19" s="6">
        <f t="shared" si="7"/>
        <v>14</v>
      </c>
      <c r="AB19" s="182" t="str">
        <f>E19&amp;F19</f>
        <v>山梨山梨市立山梨南</v>
      </c>
      <c r="AC19" s="166">
        <f t="shared" si="13"/>
        <v>8</v>
      </c>
      <c r="AD19" s="166" t="str">
        <f t="shared" si="13"/>
        <v>三森　梨央</v>
      </c>
      <c r="AE19" s="166">
        <f t="shared" si="13"/>
        <v>2</v>
      </c>
      <c r="AF19" s="170">
        <f>L19</f>
        <v>12.85</v>
      </c>
      <c r="AG19" s="183">
        <f t="shared" si="1"/>
        <v>18</v>
      </c>
      <c r="AH19" s="170">
        <f>M19</f>
        <v>12.55</v>
      </c>
      <c r="AI19" s="183">
        <f t="shared" si="2"/>
        <v>13</v>
      </c>
      <c r="AJ19" s="170">
        <f>N19</f>
        <v>13.4</v>
      </c>
      <c r="AK19" s="183">
        <f t="shared" si="3"/>
        <v>10</v>
      </c>
      <c r="AL19" s="170">
        <f>O19</f>
        <v>12.7</v>
      </c>
      <c r="AM19" s="183">
        <f t="shared" si="4"/>
        <v>27</v>
      </c>
      <c r="AN19" s="170">
        <f>R19</f>
        <v>51.5</v>
      </c>
      <c r="AO19" s="166">
        <f t="shared" si="5"/>
        <v>14</v>
      </c>
      <c r="AP19" s="166">
        <f>IF(K19="団",$S$20,"")</f>
        <v>9</v>
      </c>
      <c r="AQ19" s="1">
        <f t="shared" si="8"/>
        <v>1</v>
      </c>
      <c r="AR19" s="166" t="str">
        <f>IF(K71="個","",AB71)</f>
        <v>神奈川横浜市立寺尾</v>
      </c>
      <c r="AS19" s="170">
        <f>IF(AR19="","",L75)</f>
        <v>36.55</v>
      </c>
      <c r="AT19" s="170">
        <f t="shared" si="9"/>
        <v>0</v>
      </c>
      <c r="AU19" s="170">
        <f>IF(AR19="","",N75)</f>
        <v>36.349999999999994</v>
      </c>
      <c r="AV19" s="170">
        <f>IF(AR19="","",O75)</f>
        <v>36.25</v>
      </c>
      <c r="AW19" s="170">
        <f>IF(AR19="","",Q75)</f>
        <v>109.14999999999999</v>
      </c>
      <c r="AX19" s="184">
        <f t="shared" si="10"/>
        <v>7</v>
      </c>
      <c r="AY19" s="1">
        <f t="shared" si="6"/>
        <v>1</v>
      </c>
    </row>
    <row r="20" spans="1:51" ht="20.25" customHeight="1">
      <c r="A20" s="1">
        <v>20</v>
      </c>
      <c r="C20" s="283"/>
      <c r="D20" s="271"/>
      <c r="E20" s="173" t="str">
        <f>IF('自由入力'!E16="","",'自由入力'!E16)</f>
        <v>山梨</v>
      </c>
      <c r="F20" s="174" t="str">
        <f>IF('自由入力'!F16="","",'自由入力'!F16)</f>
        <v>山梨市立山梨南</v>
      </c>
      <c r="G20" s="175"/>
      <c r="H20" s="276" t="str">
        <f>IF(E20="","","チーム得点")</f>
        <v>チーム得点</v>
      </c>
      <c r="I20" s="277"/>
      <c r="J20" s="166"/>
      <c r="K20" s="166"/>
      <c r="L20" s="170">
        <f>IF(K16="個","",IF(COUNT(L16:L19)=4,SUM(L16:L19)-MIN(L16:L19),IF(COUNT(L16:L19)=3,SUM(L16:L19),"")))</f>
        <v>36.5</v>
      </c>
      <c r="M20" s="170"/>
      <c r="N20" s="170">
        <f>IF(K16="個","",IF(COUNT(N16:N19)=4,SUM(N16:N19)-MIN(N16:N19),IF(COUNT(N16:N19)=3,SUM(N16:N19),"")))</f>
        <v>36.2</v>
      </c>
      <c r="O20" s="170">
        <f>IF(K16="個","",IF(COUNT(O16:O19)=4,SUM(O16:O19)-MIN(O16:O19),IF(COUNT(O16:O19)=3,SUM(O16:O19),"")))</f>
        <v>34.7</v>
      </c>
      <c r="P20" s="420"/>
      <c r="Q20" s="170">
        <f>R20</f>
        <v>107.4</v>
      </c>
      <c r="R20" s="420">
        <f>IF(COUNT(L20:O20)=3,SUM(L20:O20),"")</f>
        <v>107.4</v>
      </c>
      <c r="S20" s="171">
        <f>IF(K16="個","",IF(Q20="","",RANK(Q20,$Q$6:$Q$130)))</f>
        <v>9</v>
      </c>
      <c r="T20" s="244">
        <f>S20</f>
        <v>9</v>
      </c>
      <c r="U20" s="40"/>
      <c r="V20" s="42"/>
      <c r="W20" s="42"/>
      <c r="X20" s="42"/>
      <c r="Y20" s="42"/>
      <c r="Z20" s="39"/>
      <c r="AA20" s="6">
        <f t="shared" si="7"/>
      </c>
      <c r="AB20" s="182"/>
      <c r="AC20" s="166"/>
      <c r="AD20" s="166"/>
      <c r="AE20" s="166"/>
      <c r="AF20" s="170"/>
      <c r="AG20" s="183"/>
      <c r="AH20" s="170"/>
      <c r="AI20" s="183"/>
      <c r="AJ20" s="170"/>
      <c r="AK20" s="183"/>
      <c r="AL20" s="170"/>
      <c r="AM20" s="183"/>
      <c r="AN20" s="170"/>
      <c r="AO20" s="166">
        <f t="shared" si="5"/>
      </c>
      <c r="AP20" s="166"/>
      <c r="AQ20" s="1">
        <f t="shared" si="8"/>
        <v>0</v>
      </c>
      <c r="AR20" s="166" t="str">
        <f>IF(K76="個","",AB76)</f>
        <v>東京藤村女子</v>
      </c>
      <c r="AS20" s="170">
        <f>IF(AR20="","",L80)</f>
        <v>37.449999999999996</v>
      </c>
      <c r="AT20" s="170">
        <f t="shared" si="9"/>
        <v>0</v>
      </c>
      <c r="AU20" s="170">
        <f>IF(AR20="","",N80)</f>
        <v>35.8</v>
      </c>
      <c r="AV20" s="170">
        <f>IF(AR20="","",O80)</f>
        <v>39.9</v>
      </c>
      <c r="AW20" s="170">
        <f>IF(AR20="","",Q80)</f>
        <v>113.15</v>
      </c>
      <c r="AX20" s="184">
        <f t="shared" si="10"/>
        <v>3</v>
      </c>
      <c r="AY20" s="1">
        <f t="shared" si="6"/>
        <v>1</v>
      </c>
    </row>
    <row r="21" spans="1:51" ht="20.25" customHeight="1">
      <c r="A21" s="1">
        <v>21</v>
      </c>
      <c r="C21" s="283"/>
      <c r="D21" s="272">
        <f>D16+1</f>
        <v>4</v>
      </c>
      <c r="E21" s="162" t="s">
        <v>158</v>
      </c>
      <c r="F21" s="163" t="s">
        <v>419</v>
      </c>
      <c r="G21" s="164" t="s">
        <v>151</v>
      </c>
      <c r="H21" s="160">
        <v>124</v>
      </c>
      <c r="I21" s="159" t="s">
        <v>152</v>
      </c>
      <c r="J21" s="160">
        <v>3</v>
      </c>
      <c r="K21" s="160" t="s">
        <v>51</v>
      </c>
      <c r="L21" s="154">
        <v>12.4</v>
      </c>
      <c r="M21" s="154">
        <v>10.35</v>
      </c>
      <c r="N21" s="154">
        <v>11.9</v>
      </c>
      <c r="O21" s="154">
        <v>12.55</v>
      </c>
      <c r="P21" s="419">
        <f t="shared" si="12"/>
        <v>47.2</v>
      </c>
      <c r="Q21" s="7"/>
      <c r="R21" s="420">
        <f>IF(COUNT(L21:O21)=4,SUM(L21:O21),"")</f>
        <v>47.2</v>
      </c>
      <c r="S21" s="171"/>
      <c r="T21" s="179">
        <f>IF(P21="","",RANK(P21,$P$6:$P$130))</f>
        <v>39</v>
      </c>
      <c r="U21" s="37"/>
      <c r="V21" s="38"/>
      <c r="W21" s="38"/>
      <c r="X21" s="38"/>
      <c r="Y21" s="38"/>
      <c r="Z21" s="39"/>
      <c r="AA21" s="6">
        <f t="shared" si="7"/>
        <v>39</v>
      </c>
      <c r="AB21" s="182" t="str">
        <f>E21&amp;F21</f>
        <v>埼玉埼玉栄</v>
      </c>
      <c r="AC21" s="166">
        <f aca="true" t="shared" si="14" ref="AC21:AE24">H21</f>
        <v>124</v>
      </c>
      <c r="AD21" s="166" t="str">
        <f t="shared" si="14"/>
        <v>長井　彩佳</v>
      </c>
      <c r="AE21" s="166">
        <f t="shared" si="14"/>
        <v>3</v>
      </c>
      <c r="AF21" s="170">
        <f>L21</f>
        <v>12.4</v>
      </c>
      <c r="AG21" s="183">
        <f t="shared" si="1"/>
        <v>42</v>
      </c>
      <c r="AH21" s="170">
        <f>M21</f>
        <v>10.35</v>
      </c>
      <c r="AI21" s="183">
        <f t="shared" si="2"/>
        <v>44</v>
      </c>
      <c r="AJ21" s="170">
        <f>N21</f>
        <v>11.9</v>
      </c>
      <c r="AK21" s="183">
        <f t="shared" si="3"/>
        <v>42</v>
      </c>
      <c r="AL21" s="170">
        <f>O21</f>
        <v>12.55</v>
      </c>
      <c r="AM21" s="183">
        <f t="shared" si="4"/>
        <v>30</v>
      </c>
      <c r="AN21" s="170">
        <f>R21</f>
        <v>47.2</v>
      </c>
      <c r="AO21" s="166">
        <f t="shared" si="5"/>
        <v>39</v>
      </c>
      <c r="AP21" s="166">
        <f>IF(K21="団",$S$25,"")</f>
      </c>
      <c r="AQ21" s="1">
        <f t="shared" si="8"/>
        <v>1</v>
      </c>
      <c r="AR21" s="166">
        <f>IF(K81="個","",AB81)</f>
      </c>
      <c r="AS21" s="170">
        <f>IF(AR21="","",L85)</f>
      </c>
      <c r="AT21" s="170">
        <f t="shared" si="9"/>
        <v>0</v>
      </c>
      <c r="AU21" s="170">
        <f>IF(AR21="","",N85)</f>
      </c>
      <c r="AV21" s="170">
        <f>IF(AR21="","",O85)</f>
      </c>
      <c r="AW21" s="170">
        <f>IF(AR21="","",Q85)</f>
      </c>
      <c r="AX21" s="184">
        <f t="shared" si="10"/>
      </c>
      <c r="AY21" s="1">
        <f t="shared" si="6"/>
        <v>8</v>
      </c>
    </row>
    <row r="22" spans="1:51" ht="20.25" customHeight="1">
      <c r="A22" s="1">
        <v>22</v>
      </c>
      <c r="C22" s="283"/>
      <c r="D22" s="283"/>
      <c r="E22" s="162" t="s">
        <v>159</v>
      </c>
      <c r="F22" s="163" t="s">
        <v>420</v>
      </c>
      <c r="G22" s="164" t="s">
        <v>394</v>
      </c>
      <c r="H22" s="160">
        <v>134</v>
      </c>
      <c r="I22" s="161" t="s">
        <v>153</v>
      </c>
      <c r="J22" s="160">
        <v>3</v>
      </c>
      <c r="K22" s="160" t="s">
        <v>51</v>
      </c>
      <c r="L22" s="154">
        <v>12.2</v>
      </c>
      <c r="M22" s="154">
        <v>12.2</v>
      </c>
      <c r="N22" s="154">
        <v>13.3</v>
      </c>
      <c r="O22" s="154">
        <v>12.5</v>
      </c>
      <c r="P22" s="419">
        <f t="shared" si="12"/>
        <v>50.2</v>
      </c>
      <c r="Q22" s="7"/>
      <c r="R22" s="420">
        <f>IF(COUNT(L22:O22)=4,SUM(L22:O22),"")</f>
        <v>50.2</v>
      </c>
      <c r="S22" s="171"/>
      <c r="T22" s="179">
        <f>IF(P22="","",RANK(P22,$P$6:$P$130))</f>
        <v>17</v>
      </c>
      <c r="U22" s="37"/>
      <c r="V22" s="38"/>
      <c r="W22" s="38"/>
      <c r="X22" s="38"/>
      <c r="Y22" s="38"/>
      <c r="Z22" s="39"/>
      <c r="AA22" s="6">
        <f t="shared" si="7"/>
        <v>17</v>
      </c>
      <c r="AB22" s="182" t="str">
        <f>E22&amp;F22</f>
        <v>神奈川聖ヨゼフ学園</v>
      </c>
      <c r="AC22" s="166">
        <f t="shared" si="14"/>
        <v>134</v>
      </c>
      <c r="AD22" s="166" t="str">
        <f t="shared" si="14"/>
        <v>猪爪　あや</v>
      </c>
      <c r="AE22" s="166">
        <f t="shared" si="14"/>
        <v>3</v>
      </c>
      <c r="AF22" s="170">
        <f>L22</f>
        <v>12.2</v>
      </c>
      <c r="AG22" s="183">
        <f t="shared" si="1"/>
        <v>50</v>
      </c>
      <c r="AH22" s="170">
        <f>M22</f>
        <v>12.2</v>
      </c>
      <c r="AI22" s="183">
        <f t="shared" si="2"/>
        <v>18</v>
      </c>
      <c r="AJ22" s="170">
        <f>N22</f>
        <v>13.3</v>
      </c>
      <c r="AK22" s="183">
        <f t="shared" si="3"/>
        <v>12</v>
      </c>
      <c r="AL22" s="170">
        <f>O22</f>
        <v>12.5</v>
      </c>
      <c r="AM22" s="183">
        <f t="shared" si="4"/>
        <v>31</v>
      </c>
      <c r="AN22" s="170">
        <f>R22</f>
        <v>50.2</v>
      </c>
      <c r="AO22" s="166">
        <f t="shared" si="5"/>
        <v>17</v>
      </c>
      <c r="AP22" s="166">
        <f>IF(K22="団",$S$25,"")</f>
      </c>
      <c r="AQ22" s="1">
        <f t="shared" si="8"/>
        <v>1</v>
      </c>
      <c r="AR22" s="166">
        <f>IF(K86="個","",AB86)</f>
      </c>
      <c r="AS22" s="170">
        <f>IF(AR22="","",L90)</f>
      </c>
      <c r="AT22" s="170">
        <f t="shared" si="9"/>
        <v>0</v>
      </c>
      <c r="AU22" s="170">
        <f>IF(AR22="","",N90)</f>
      </c>
      <c r="AV22" s="170">
        <f>IF(AR22="","",O90)</f>
      </c>
      <c r="AW22" s="170">
        <f>IF(AR22="","",Q90)</f>
      </c>
      <c r="AX22" s="184">
        <f t="shared" si="10"/>
      </c>
      <c r="AY22" s="1">
        <f t="shared" si="6"/>
        <v>8</v>
      </c>
    </row>
    <row r="23" spans="1:51" ht="20.25" customHeight="1">
      <c r="A23" s="1">
        <v>23</v>
      </c>
      <c r="C23" s="283"/>
      <c r="D23" s="283"/>
      <c r="E23" s="162" t="s">
        <v>470</v>
      </c>
      <c r="F23" s="163" t="s">
        <v>160</v>
      </c>
      <c r="G23" s="164" t="s">
        <v>154</v>
      </c>
      <c r="H23" s="160">
        <v>154</v>
      </c>
      <c r="I23" s="159" t="s">
        <v>155</v>
      </c>
      <c r="J23" s="160">
        <v>2</v>
      </c>
      <c r="K23" s="160" t="s">
        <v>51</v>
      </c>
      <c r="L23" s="154">
        <v>12.6</v>
      </c>
      <c r="M23" s="154">
        <v>9.8</v>
      </c>
      <c r="N23" s="154">
        <v>13.25</v>
      </c>
      <c r="O23" s="154">
        <v>12.8</v>
      </c>
      <c r="P23" s="419">
        <f t="shared" si="12"/>
        <v>48.45</v>
      </c>
      <c r="Q23" s="7"/>
      <c r="R23" s="420">
        <f>IF(COUNT(L23:O23)=4,SUM(L23:O23),"")</f>
        <v>48.45</v>
      </c>
      <c r="S23" s="171"/>
      <c r="T23" s="179">
        <f>IF(P23="","",RANK(P23,$P$6:$P$130))</f>
        <v>31</v>
      </c>
      <c r="U23" s="37"/>
      <c r="V23" s="38"/>
      <c r="W23" s="38"/>
      <c r="X23" s="38"/>
      <c r="Y23" s="38"/>
      <c r="Z23" s="39"/>
      <c r="AA23" s="6">
        <f t="shared" si="7"/>
        <v>31</v>
      </c>
      <c r="AB23" s="182" t="str">
        <f>E23&amp;F23</f>
        <v>東京武蔵野東</v>
      </c>
      <c r="AC23" s="166">
        <f t="shared" si="14"/>
        <v>154</v>
      </c>
      <c r="AD23" s="166" t="str">
        <f t="shared" si="14"/>
        <v>木村　仁美</v>
      </c>
      <c r="AE23" s="166">
        <f t="shared" si="14"/>
        <v>2</v>
      </c>
      <c r="AF23" s="170">
        <f>L23</f>
        <v>12.6</v>
      </c>
      <c r="AG23" s="183">
        <f t="shared" si="1"/>
        <v>29</v>
      </c>
      <c r="AH23" s="170">
        <f>M23</f>
        <v>9.8</v>
      </c>
      <c r="AI23" s="183">
        <f t="shared" si="2"/>
        <v>56</v>
      </c>
      <c r="AJ23" s="170">
        <f>N23</f>
        <v>13.25</v>
      </c>
      <c r="AK23" s="183">
        <f t="shared" si="3"/>
        <v>13</v>
      </c>
      <c r="AL23" s="170">
        <f>O23</f>
        <v>12.8</v>
      </c>
      <c r="AM23" s="183">
        <f t="shared" si="4"/>
        <v>25</v>
      </c>
      <c r="AN23" s="170">
        <f>R23</f>
        <v>48.45</v>
      </c>
      <c r="AO23" s="166">
        <f t="shared" si="5"/>
        <v>31</v>
      </c>
      <c r="AP23" s="166">
        <f>IF(K23="団",$S$25,"")</f>
      </c>
      <c r="AQ23" s="1">
        <f t="shared" si="8"/>
        <v>1</v>
      </c>
      <c r="AR23" s="166" t="str">
        <f>IF(K91="個","",AB91)</f>
        <v>茨城水戸市立第二</v>
      </c>
      <c r="AS23" s="170">
        <f>IF(AR23="","",L95)</f>
        <v>39.55</v>
      </c>
      <c r="AT23" s="170">
        <f t="shared" si="9"/>
        <v>0</v>
      </c>
      <c r="AU23" s="170">
        <f>IF(AR23="","",N95)</f>
        <v>34.5</v>
      </c>
      <c r="AV23" s="170">
        <f>IF(AR23="","",O95)</f>
        <v>37.25</v>
      </c>
      <c r="AW23" s="170">
        <f>IF(AR23="","",Q95)</f>
        <v>111.3</v>
      </c>
      <c r="AX23" s="184">
        <f t="shared" si="10"/>
        <v>5</v>
      </c>
      <c r="AY23" s="1">
        <f t="shared" si="6"/>
        <v>1</v>
      </c>
    </row>
    <row r="24" spans="1:51" ht="20.25" customHeight="1">
      <c r="A24" s="1">
        <v>24</v>
      </c>
      <c r="C24" s="283"/>
      <c r="D24" s="283"/>
      <c r="E24" s="162" t="s">
        <v>161</v>
      </c>
      <c r="F24" s="163" t="s">
        <v>421</v>
      </c>
      <c r="G24" s="164" t="s">
        <v>156</v>
      </c>
      <c r="H24" s="160">
        <v>114</v>
      </c>
      <c r="I24" s="159" t="s">
        <v>157</v>
      </c>
      <c r="J24" s="160">
        <v>3</v>
      </c>
      <c r="K24" s="160" t="s">
        <v>51</v>
      </c>
      <c r="L24" s="154">
        <v>12.05</v>
      </c>
      <c r="M24" s="154">
        <v>11.35</v>
      </c>
      <c r="N24" s="154">
        <v>12.75</v>
      </c>
      <c r="O24" s="154">
        <v>11.85</v>
      </c>
      <c r="P24" s="419">
        <f t="shared" si="12"/>
        <v>48</v>
      </c>
      <c r="Q24" s="7"/>
      <c r="R24" s="420">
        <f>IF(COUNT(L24:O24)=4,SUM(L24:O24),"")</f>
        <v>48</v>
      </c>
      <c r="S24" s="171"/>
      <c r="T24" s="179">
        <f>IF(P24="","",RANK(P24,$P$6:$P$130))</f>
        <v>35</v>
      </c>
      <c r="U24" s="40"/>
      <c r="V24" s="41"/>
      <c r="W24" s="38"/>
      <c r="X24" s="38"/>
      <c r="Y24" s="38"/>
      <c r="Z24" s="39"/>
      <c r="AA24" s="6">
        <f t="shared" si="7"/>
        <v>35</v>
      </c>
      <c r="AB24" s="182" t="str">
        <f>E24&amp;F24</f>
        <v>群馬藤岡市立西</v>
      </c>
      <c r="AC24" s="166">
        <f t="shared" si="14"/>
        <v>114</v>
      </c>
      <c r="AD24" s="166" t="str">
        <f t="shared" si="14"/>
        <v>竹村　由実子</v>
      </c>
      <c r="AE24" s="166">
        <f t="shared" si="14"/>
        <v>3</v>
      </c>
      <c r="AF24" s="170">
        <f>L24</f>
        <v>12.05</v>
      </c>
      <c r="AG24" s="183">
        <f t="shared" si="1"/>
        <v>56</v>
      </c>
      <c r="AH24" s="170">
        <f>M24</f>
        <v>11.35</v>
      </c>
      <c r="AI24" s="183">
        <f t="shared" si="2"/>
        <v>28</v>
      </c>
      <c r="AJ24" s="170">
        <f>N24</f>
        <v>12.75</v>
      </c>
      <c r="AK24" s="183">
        <f t="shared" si="3"/>
        <v>23</v>
      </c>
      <c r="AL24" s="170">
        <f>O24</f>
        <v>11.85</v>
      </c>
      <c r="AM24" s="183">
        <f t="shared" si="4"/>
        <v>43</v>
      </c>
      <c r="AN24" s="170">
        <f>R24</f>
        <v>48</v>
      </c>
      <c r="AO24" s="166">
        <f t="shared" si="5"/>
        <v>35</v>
      </c>
      <c r="AP24" s="166">
        <f>IF(K24="団",$S$25,"")</f>
      </c>
      <c r="AQ24" s="1">
        <f t="shared" si="8"/>
        <v>2</v>
      </c>
      <c r="AR24" s="166" t="str">
        <f>IF(K96="個","",AB96)</f>
        <v>千葉昭和学院</v>
      </c>
      <c r="AS24" s="170">
        <f>IF(AR24="","",L100)</f>
        <v>36.44999999999999</v>
      </c>
      <c r="AT24" s="170">
        <f t="shared" si="9"/>
        <v>0</v>
      </c>
      <c r="AU24" s="170">
        <f>IF(AR24="","",N100)</f>
        <v>38.650000000000006</v>
      </c>
      <c r="AV24" s="170">
        <f>IF(AR24="","",O100)</f>
        <v>34.75</v>
      </c>
      <c r="AW24" s="170">
        <f>IF(AR24="","",Q100)</f>
        <v>109.85</v>
      </c>
      <c r="AX24" s="184">
        <f t="shared" si="10"/>
        <v>6</v>
      </c>
      <c r="AY24" s="1">
        <f t="shared" si="6"/>
        <v>1</v>
      </c>
    </row>
    <row r="25" spans="1:51" ht="20.25" customHeight="1">
      <c r="A25" s="1">
        <v>25</v>
      </c>
      <c r="C25" s="283"/>
      <c r="D25" s="273"/>
      <c r="E25" s="168"/>
      <c r="F25" s="178" t="s">
        <v>20</v>
      </c>
      <c r="G25" s="178"/>
      <c r="H25" s="276">
        <f>IF(E25="","","チーム得点")</f>
      </c>
      <c r="I25" s="277"/>
      <c r="J25" s="166"/>
      <c r="K25" s="166"/>
      <c r="L25" s="170">
        <f>IF(K21="個","",IF(COUNT(L21:L24)=4,SUM(L21:L24)-MIN(L21:L24),IF(COUNT(L21:L24)=3,SUM(L21:L24),"")))</f>
      </c>
      <c r="M25" s="170"/>
      <c r="N25" s="170">
        <f>IF(K21="個","",IF(COUNT(N21:N24)=4,SUM(N21:N24)-MIN(N21:N24),IF(COUNT(N21:N24)=3,SUM(N21:N24),"")))</f>
      </c>
      <c r="O25" s="170">
        <f>IF(K21="個","",IF(COUNT(O21:O24)=4,SUM(O21:O24)-MIN(O21:O24),IF(COUNT(O21:O24)=3,SUM(O21:O24),"")))</f>
      </c>
      <c r="P25" s="420"/>
      <c r="Q25" s="170">
        <f>R25</f>
      </c>
      <c r="R25" s="420">
        <f>IF(COUNT(L25:O25)=3,SUM(L25:O25),"")</f>
      </c>
      <c r="S25" s="171">
        <f>IF(K21="個","",IF(Q25="","",RANK(Q25,$Q$6:$Q$130)))</f>
      </c>
      <c r="T25" s="172">
        <f>S25</f>
      </c>
      <c r="U25" s="40"/>
      <c r="V25" s="42"/>
      <c r="W25" s="42"/>
      <c r="X25" s="42"/>
      <c r="Y25" s="42"/>
      <c r="Z25" s="39"/>
      <c r="AA25" s="6">
        <f t="shared" si="7"/>
      </c>
      <c r="AB25" s="182"/>
      <c r="AC25" s="166"/>
      <c r="AD25" s="166"/>
      <c r="AE25" s="166"/>
      <c r="AF25" s="170"/>
      <c r="AG25" s="183"/>
      <c r="AH25" s="170"/>
      <c r="AI25" s="183"/>
      <c r="AJ25" s="170"/>
      <c r="AK25" s="183"/>
      <c r="AL25" s="170"/>
      <c r="AM25" s="183"/>
      <c r="AN25" s="170"/>
      <c r="AO25" s="166">
        <f t="shared" si="5"/>
      </c>
      <c r="AP25" s="166"/>
      <c r="AQ25" s="1">
        <f t="shared" si="8"/>
        <v>0</v>
      </c>
      <c r="AR25" s="166" t="str">
        <f>IF(K101="個","",AB101)</f>
        <v>山梨甲府市立城南</v>
      </c>
      <c r="AS25" s="170">
        <f>IF(AR25="","",L105)</f>
        <v>38.300000000000004</v>
      </c>
      <c r="AT25" s="170">
        <f t="shared" si="9"/>
        <v>0</v>
      </c>
      <c r="AU25" s="170">
        <f>IF(AR25="","",N105)</f>
        <v>31.650000000000002</v>
      </c>
      <c r="AV25" s="170">
        <f>IF(AR25="","",O105)</f>
        <v>34.55</v>
      </c>
      <c r="AW25" s="170">
        <f>IF(AR25="","",Q105)</f>
        <v>104.5</v>
      </c>
      <c r="AX25" s="184">
        <f t="shared" si="10"/>
        <v>10</v>
      </c>
      <c r="AY25" s="1">
        <f t="shared" si="6"/>
        <v>1</v>
      </c>
    </row>
    <row r="26" spans="1:51" ht="20.25" customHeight="1">
      <c r="A26" s="1">
        <v>26</v>
      </c>
      <c r="C26" s="272">
        <v>2</v>
      </c>
      <c r="D26" s="272">
        <f>D21+1</f>
        <v>5</v>
      </c>
      <c r="E26" s="156" t="s">
        <v>470</v>
      </c>
      <c r="F26" s="157" t="s">
        <v>162</v>
      </c>
      <c r="G26" s="274" t="s">
        <v>163</v>
      </c>
      <c r="H26" s="158">
        <v>55</v>
      </c>
      <c r="I26" s="159" t="s">
        <v>90</v>
      </c>
      <c r="J26" s="160">
        <v>3</v>
      </c>
      <c r="K26" s="160" t="s">
        <v>50</v>
      </c>
      <c r="L26" s="154">
        <v>13.4</v>
      </c>
      <c r="M26" s="154">
        <v>14.1</v>
      </c>
      <c r="N26" s="154">
        <v>14.45</v>
      </c>
      <c r="O26" s="154">
        <v>14.1</v>
      </c>
      <c r="P26" s="419">
        <f t="shared" si="12"/>
        <v>56.050000000000004</v>
      </c>
      <c r="Q26" s="7"/>
      <c r="R26" s="420">
        <f>IF(COUNT(L26:O26)=4,SUM(L26:O26),"")</f>
        <v>56.050000000000004</v>
      </c>
      <c r="S26" s="171"/>
      <c r="T26" s="179">
        <f>IF(P26="","",RANK(P26,$P$6:$P$130))</f>
        <v>2</v>
      </c>
      <c r="U26" s="37"/>
      <c r="V26" s="38"/>
      <c r="W26" s="38"/>
      <c r="X26" s="38"/>
      <c r="Y26" s="38"/>
      <c r="Z26" s="39"/>
      <c r="AA26" s="6">
        <f t="shared" si="7"/>
        <v>2</v>
      </c>
      <c r="AB26" s="182" t="str">
        <f>E26&amp;F26</f>
        <v>東京板橋区立高島第二</v>
      </c>
      <c r="AC26" s="166">
        <f aca="true" t="shared" si="15" ref="AC26:AE29">H26</f>
        <v>55</v>
      </c>
      <c r="AD26" s="166" t="str">
        <f t="shared" si="15"/>
        <v>石倉　あづみ</v>
      </c>
      <c r="AE26" s="166">
        <f t="shared" si="15"/>
        <v>3</v>
      </c>
      <c r="AF26" s="170">
        <f>L26</f>
        <v>13.4</v>
      </c>
      <c r="AG26" s="183">
        <f t="shared" si="1"/>
        <v>9</v>
      </c>
      <c r="AH26" s="170">
        <f>M26</f>
        <v>14.1</v>
      </c>
      <c r="AI26" s="183">
        <f t="shared" si="2"/>
        <v>3</v>
      </c>
      <c r="AJ26" s="170">
        <f>N26</f>
        <v>14.45</v>
      </c>
      <c r="AK26" s="183">
        <f t="shared" si="3"/>
        <v>1</v>
      </c>
      <c r="AL26" s="170">
        <f>O26</f>
        <v>14.1</v>
      </c>
      <c r="AM26" s="183">
        <f t="shared" si="4"/>
        <v>3</v>
      </c>
      <c r="AN26" s="170">
        <f>R26</f>
        <v>56.050000000000004</v>
      </c>
      <c r="AO26" s="166">
        <f t="shared" si="5"/>
        <v>2</v>
      </c>
      <c r="AP26" s="166">
        <f>IF(K26="団",$S$30,"")</f>
        <v>2</v>
      </c>
      <c r="AQ26" s="1">
        <f t="shared" si="8"/>
        <v>1</v>
      </c>
      <c r="AR26" s="166">
        <f>IF(K106="個","",AB106)</f>
      </c>
      <c r="AS26" s="170">
        <f>IF(AR26="","",L110)</f>
      </c>
      <c r="AT26" s="170">
        <f t="shared" si="9"/>
        <v>0</v>
      </c>
      <c r="AU26" s="170">
        <f>IF(AR26="","",N110)</f>
      </c>
      <c r="AV26" s="170">
        <f>IF(AR26="","",O110)</f>
      </c>
      <c r="AW26" s="170">
        <f>IF(AR26="","",Q110)</f>
      </c>
      <c r="AX26" s="184">
        <f t="shared" si="10"/>
      </c>
      <c r="AY26" s="1">
        <f t="shared" si="6"/>
        <v>8</v>
      </c>
    </row>
    <row r="27" spans="1:51" ht="20.25" customHeight="1">
      <c r="A27" s="1">
        <v>27</v>
      </c>
      <c r="C27" s="283"/>
      <c r="D27" s="283"/>
      <c r="E27" s="4" t="str">
        <f>E26</f>
        <v>東京</v>
      </c>
      <c r="F27" s="5" t="str">
        <f>F26</f>
        <v>板橋区立高島第二</v>
      </c>
      <c r="G27" s="275"/>
      <c r="H27" s="158">
        <v>56</v>
      </c>
      <c r="I27" s="159" t="s">
        <v>91</v>
      </c>
      <c r="J27" s="160">
        <v>3</v>
      </c>
      <c r="K27" s="160" t="s">
        <v>50</v>
      </c>
      <c r="L27" s="154">
        <v>12.1</v>
      </c>
      <c r="M27" s="154">
        <v>11.5</v>
      </c>
      <c r="N27" s="154">
        <v>11.05</v>
      </c>
      <c r="O27" s="154">
        <v>11.8</v>
      </c>
      <c r="P27" s="419">
        <f t="shared" si="12"/>
        <v>46.45</v>
      </c>
      <c r="Q27" s="7"/>
      <c r="R27" s="420">
        <f>IF(COUNT(L27:O27)=4,SUM(L27:O27),"")</f>
        <v>46.45</v>
      </c>
      <c r="S27" s="171"/>
      <c r="T27" s="179">
        <f>IF(P27="","",RANK(P27,$P$6:$P$130))</f>
        <v>41</v>
      </c>
      <c r="U27" s="37"/>
      <c r="V27" s="38"/>
      <c r="W27" s="38"/>
      <c r="X27" s="38"/>
      <c r="Y27" s="38"/>
      <c r="Z27" s="39"/>
      <c r="AA27" s="6">
        <f t="shared" si="7"/>
        <v>41</v>
      </c>
      <c r="AB27" s="182" t="str">
        <f>E27&amp;F27</f>
        <v>東京板橋区立高島第二</v>
      </c>
      <c r="AC27" s="166">
        <f t="shared" si="15"/>
        <v>56</v>
      </c>
      <c r="AD27" s="166" t="str">
        <f t="shared" si="15"/>
        <v>佐藤　桃華</v>
      </c>
      <c r="AE27" s="166">
        <f t="shared" si="15"/>
        <v>3</v>
      </c>
      <c r="AF27" s="170">
        <f>L27</f>
        <v>12.1</v>
      </c>
      <c r="AG27" s="183">
        <f t="shared" si="1"/>
        <v>54</v>
      </c>
      <c r="AH27" s="170">
        <f>M27</f>
        <v>11.5</v>
      </c>
      <c r="AI27" s="183">
        <f t="shared" si="2"/>
        <v>27</v>
      </c>
      <c r="AJ27" s="170">
        <f>N27</f>
        <v>11.05</v>
      </c>
      <c r="AK27" s="183">
        <f t="shared" si="3"/>
        <v>49</v>
      </c>
      <c r="AL27" s="170">
        <f>O27</f>
        <v>11.8</v>
      </c>
      <c r="AM27" s="183">
        <f t="shared" si="4"/>
        <v>45</v>
      </c>
      <c r="AN27" s="170">
        <f>R27</f>
        <v>46.45</v>
      </c>
      <c r="AO27" s="166">
        <f t="shared" si="5"/>
        <v>41</v>
      </c>
      <c r="AP27" s="166">
        <f>IF(K27="団",$S$30,"")</f>
        <v>2</v>
      </c>
      <c r="AQ27" s="1">
        <f t="shared" si="8"/>
        <v>2</v>
      </c>
      <c r="AR27" s="166" t="str">
        <f>IF(K111="個","",AB111)</f>
        <v>埼玉戸田市立新曽</v>
      </c>
      <c r="AS27" s="170">
        <f>IF(AR27="","",L115)</f>
        <v>40.2</v>
      </c>
      <c r="AT27" s="170">
        <f t="shared" si="9"/>
        <v>0</v>
      </c>
      <c r="AU27" s="170">
        <f>IF(AR27="","",N115)</f>
        <v>39.650000000000006</v>
      </c>
      <c r="AV27" s="170">
        <f>IF(AR27="","",O115)</f>
        <v>40.300000000000004</v>
      </c>
      <c r="AW27" s="170">
        <f>IF(AR27="","",Q115)</f>
        <v>120.15</v>
      </c>
      <c r="AX27" s="184">
        <f t="shared" si="10"/>
        <v>1</v>
      </c>
      <c r="AY27" s="1">
        <f t="shared" si="6"/>
        <v>1</v>
      </c>
    </row>
    <row r="28" spans="1:51" ht="20.25" customHeight="1">
      <c r="A28" s="1">
        <v>28</v>
      </c>
      <c r="C28" s="283"/>
      <c r="D28" s="283"/>
      <c r="E28" s="4" t="str">
        <f>E26</f>
        <v>東京</v>
      </c>
      <c r="F28" s="5" t="str">
        <f>F26</f>
        <v>板橋区立高島第二</v>
      </c>
      <c r="G28" s="275"/>
      <c r="H28" s="158">
        <v>57</v>
      </c>
      <c r="I28" s="159" t="s">
        <v>164</v>
      </c>
      <c r="J28" s="160">
        <v>3</v>
      </c>
      <c r="K28" s="160" t="s">
        <v>50</v>
      </c>
      <c r="L28" s="154">
        <v>11.85</v>
      </c>
      <c r="M28" s="154">
        <v>8.75</v>
      </c>
      <c r="N28" s="154">
        <v>11.3</v>
      </c>
      <c r="O28" s="154">
        <v>11.7</v>
      </c>
      <c r="P28" s="419">
        <f t="shared" si="12"/>
        <v>43.6</v>
      </c>
      <c r="Q28" s="7"/>
      <c r="R28" s="420">
        <f>IF(COUNT(L28:O28)=4,SUM(L28:O28),"")</f>
        <v>43.6</v>
      </c>
      <c r="S28" s="171"/>
      <c r="T28" s="179">
        <f>IF(P28="","",RANK(P28,$P$6:$P$130))</f>
        <v>62</v>
      </c>
      <c r="U28" s="37"/>
      <c r="V28" s="38"/>
      <c r="W28" s="38"/>
      <c r="X28" s="38"/>
      <c r="Y28" s="38"/>
      <c r="Z28" s="39"/>
      <c r="AA28" s="6">
        <f t="shared" si="7"/>
        <v>62</v>
      </c>
      <c r="AB28" s="182" t="str">
        <f>E28&amp;F28</f>
        <v>東京板橋区立高島第二</v>
      </c>
      <c r="AC28" s="166">
        <f t="shared" si="15"/>
        <v>57</v>
      </c>
      <c r="AD28" s="166" t="str">
        <f t="shared" si="15"/>
        <v>藤野　智海</v>
      </c>
      <c r="AE28" s="166">
        <f t="shared" si="15"/>
        <v>3</v>
      </c>
      <c r="AF28" s="170">
        <f>L28</f>
        <v>11.85</v>
      </c>
      <c r="AG28" s="183">
        <f t="shared" si="1"/>
        <v>58</v>
      </c>
      <c r="AH28" s="170">
        <f>M28</f>
        <v>8.75</v>
      </c>
      <c r="AI28" s="183">
        <f t="shared" si="2"/>
        <v>68</v>
      </c>
      <c r="AJ28" s="170">
        <f>N28</f>
        <v>11.3</v>
      </c>
      <c r="AK28" s="183">
        <f t="shared" si="3"/>
        <v>48</v>
      </c>
      <c r="AL28" s="170">
        <f>O28</f>
        <v>11.7</v>
      </c>
      <c r="AM28" s="183">
        <f t="shared" si="4"/>
        <v>48</v>
      </c>
      <c r="AN28" s="170">
        <f>R28</f>
        <v>43.6</v>
      </c>
      <c r="AO28" s="166">
        <f t="shared" si="5"/>
        <v>62</v>
      </c>
      <c r="AP28" s="166">
        <f>IF(K28="団",$S$30,"")</f>
        <v>2</v>
      </c>
      <c r="AQ28" s="1">
        <f t="shared" si="8"/>
        <v>1</v>
      </c>
      <c r="AR28" s="166" t="str">
        <f>IF(K116="個","",AB116)</f>
        <v>栃木佐野市立北</v>
      </c>
      <c r="AS28" s="170">
        <f>IF(AR28="","",L120)</f>
        <v>30.200000000000006</v>
      </c>
      <c r="AT28" s="170">
        <f t="shared" si="9"/>
        <v>0</v>
      </c>
      <c r="AU28" s="170">
        <f>IF(AR28="","",N120)</f>
        <v>20.25</v>
      </c>
      <c r="AV28" s="170">
        <f>IF(AR28="","",O120)</f>
        <v>19.75</v>
      </c>
      <c r="AW28" s="170">
        <f>IF(AR28="","",Q120)</f>
        <v>70.2</v>
      </c>
      <c r="AX28" s="184">
        <f t="shared" si="10"/>
        <v>17</v>
      </c>
      <c r="AY28" s="1">
        <f t="shared" si="6"/>
        <v>1</v>
      </c>
    </row>
    <row r="29" spans="1:51" ht="20.25" customHeight="1">
      <c r="A29" s="1">
        <v>29</v>
      </c>
      <c r="C29" s="283"/>
      <c r="D29" s="283"/>
      <c r="E29" s="4" t="str">
        <f>E26</f>
        <v>東京</v>
      </c>
      <c r="F29" s="5" t="str">
        <f>F26</f>
        <v>板橋区立高島第二</v>
      </c>
      <c r="G29" s="275"/>
      <c r="H29" s="158">
        <v>58</v>
      </c>
      <c r="I29" s="161" t="s">
        <v>165</v>
      </c>
      <c r="J29" s="160">
        <v>2</v>
      </c>
      <c r="K29" s="160" t="s">
        <v>50</v>
      </c>
      <c r="L29" s="154">
        <v>12.5</v>
      </c>
      <c r="M29" s="154">
        <v>10.75</v>
      </c>
      <c r="N29" s="154">
        <v>13.15</v>
      </c>
      <c r="O29" s="154">
        <v>12.25</v>
      </c>
      <c r="P29" s="419">
        <f t="shared" si="12"/>
        <v>48.65</v>
      </c>
      <c r="Q29" s="7"/>
      <c r="R29" s="420">
        <f>IF(COUNT(L29:O29)=4,SUM(L29:O29),"")</f>
        <v>48.65</v>
      </c>
      <c r="S29" s="171"/>
      <c r="T29" s="179">
        <f>IF(P29="","",RANK(P29,$P$6:$P$130))</f>
        <v>27</v>
      </c>
      <c r="U29" s="40"/>
      <c r="V29" s="41"/>
      <c r="W29" s="38"/>
      <c r="X29" s="38"/>
      <c r="Y29" s="38"/>
      <c r="Z29" s="39"/>
      <c r="AA29" s="6">
        <f t="shared" si="7"/>
        <v>27</v>
      </c>
      <c r="AB29" s="182" t="str">
        <f>E29&amp;F29</f>
        <v>東京板橋区立高島第二</v>
      </c>
      <c r="AC29" s="166">
        <f t="shared" si="15"/>
        <v>58</v>
      </c>
      <c r="AD29" s="166" t="str">
        <f t="shared" si="15"/>
        <v>夏加　空</v>
      </c>
      <c r="AE29" s="166">
        <f t="shared" si="15"/>
        <v>2</v>
      </c>
      <c r="AF29" s="170">
        <f>L29</f>
        <v>12.5</v>
      </c>
      <c r="AG29" s="183">
        <f t="shared" si="1"/>
        <v>37</v>
      </c>
      <c r="AH29" s="170">
        <f>M29</f>
        <v>10.75</v>
      </c>
      <c r="AI29" s="183">
        <f t="shared" si="2"/>
        <v>36</v>
      </c>
      <c r="AJ29" s="170">
        <f>N29</f>
        <v>13.15</v>
      </c>
      <c r="AK29" s="183">
        <f t="shared" si="3"/>
        <v>15</v>
      </c>
      <c r="AL29" s="170">
        <f>O29</f>
        <v>12.25</v>
      </c>
      <c r="AM29" s="183">
        <f t="shared" si="4"/>
        <v>35</v>
      </c>
      <c r="AN29" s="170">
        <f>R29</f>
        <v>48.65</v>
      </c>
      <c r="AO29" s="166">
        <f t="shared" si="5"/>
        <v>27</v>
      </c>
      <c r="AP29" s="166">
        <f>IF(K29="団",$S$30,"")</f>
        <v>2</v>
      </c>
      <c r="AQ29" s="1">
        <f t="shared" si="8"/>
        <v>2</v>
      </c>
      <c r="AR29" s="166" t="str">
        <f>IF(K121="個","",AB121)</f>
        <v>群馬太田市立藪塚本町</v>
      </c>
      <c r="AS29" s="170">
        <f>IF(AR29="","",L125)</f>
        <v>35.1</v>
      </c>
      <c r="AT29" s="170">
        <f t="shared" si="9"/>
        <v>0</v>
      </c>
      <c r="AU29" s="170">
        <f>IF(AR29="","",N125)</f>
        <v>27.949999999999996</v>
      </c>
      <c r="AV29" s="170">
        <f>IF(AR29="","",O125)</f>
        <v>30.25</v>
      </c>
      <c r="AW29" s="170">
        <f>IF(AR29="","",Q125)</f>
        <v>93.3</v>
      </c>
      <c r="AX29" s="184">
        <f t="shared" si="10"/>
        <v>11</v>
      </c>
      <c r="AY29" s="1">
        <f t="shared" si="6"/>
        <v>1</v>
      </c>
    </row>
    <row r="30" spans="1:51" ht="20.25" customHeight="1">
      <c r="A30" s="1">
        <v>30</v>
      </c>
      <c r="C30" s="283"/>
      <c r="D30" s="273"/>
      <c r="E30" s="173" t="str">
        <f>IF('自由入力'!E26="","",'自由入力'!E26)</f>
        <v>東京</v>
      </c>
      <c r="F30" s="174" t="str">
        <f>IF('自由入力'!F26="","",'自由入力'!F26)</f>
        <v>板橋区立高島第二</v>
      </c>
      <c r="G30" s="175"/>
      <c r="H30" s="276" t="str">
        <f>IF(E30="","","チーム得点")</f>
        <v>チーム得点</v>
      </c>
      <c r="I30" s="277"/>
      <c r="J30" s="166"/>
      <c r="K30" s="166"/>
      <c r="L30" s="170">
        <f>IF(K26="個","",IF(COUNT(L26:L29)=4,SUM(L26:L29)-MIN(L26:L29),IF(COUNT(L26:L29)=3,SUM(L26:L29),"")))</f>
        <v>38</v>
      </c>
      <c r="M30" s="170"/>
      <c r="N30" s="170">
        <f>IF(K26="個","",IF(COUNT(N26:N29)=4,SUM(N26:N29)-MIN(N26:N29),IF(COUNT(N26:N29)=3,SUM(N26:N29),"")))</f>
        <v>38.89999999999999</v>
      </c>
      <c r="O30" s="170">
        <f>IF(K26="個","",IF(COUNT(O26:O29)=4,SUM(O26:O29)-MIN(O26:O29),IF(COUNT(O26:O29)=3,SUM(O26:O29),"")))</f>
        <v>38.14999999999999</v>
      </c>
      <c r="P30" s="420"/>
      <c r="Q30" s="170">
        <f>R30</f>
        <v>115.04999999999998</v>
      </c>
      <c r="R30" s="420">
        <f>IF(COUNT(L30:O30)=3,SUM(L30:O30),"")</f>
        <v>115.04999999999998</v>
      </c>
      <c r="S30" s="171">
        <f>IF(K26="個","",IF(Q30="","",RANK(Q30,$Q$6:$Q$130)))</f>
        <v>2</v>
      </c>
      <c r="T30" s="244">
        <f>S30</f>
        <v>2</v>
      </c>
      <c r="U30" s="40"/>
      <c r="V30" s="42"/>
      <c r="W30" s="42"/>
      <c r="X30" s="42"/>
      <c r="Y30" s="42"/>
      <c r="Z30" s="39"/>
      <c r="AA30" s="6">
        <f t="shared" si="7"/>
      </c>
      <c r="AB30" s="182"/>
      <c r="AC30" s="166"/>
      <c r="AD30" s="166"/>
      <c r="AE30" s="166"/>
      <c r="AF30" s="170"/>
      <c r="AG30" s="183"/>
      <c r="AH30" s="170"/>
      <c r="AI30" s="183"/>
      <c r="AJ30" s="170"/>
      <c r="AK30" s="183"/>
      <c r="AL30" s="170"/>
      <c r="AM30" s="183"/>
      <c r="AN30" s="170"/>
      <c r="AO30" s="166">
        <f t="shared" si="5"/>
      </c>
      <c r="AP30" s="166"/>
      <c r="AQ30" s="1">
        <f t="shared" si="8"/>
        <v>0</v>
      </c>
      <c r="AR30" s="166">
        <f>IF(K126="個","",AB126)</f>
      </c>
      <c r="AS30" s="170">
        <f>IF(AR30="","",L130)</f>
      </c>
      <c r="AT30" s="170">
        <f t="shared" si="9"/>
        <v>0</v>
      </c>
      <c r="AU30" s="170">
        <f>IF(AR30="","",N130)</f>
      </c>
      <c r="AV30" s="170">
        <f>IF(AR30="","",O130)</f>
      </c>
      <c r="AW30" s="170">
        <f>IF(AR30="","",Q130)</f>
      </c>
      <c r="AX30" s="184">
        <f t="shared" si="10"/>
      </c>
      <c r="AY30" s="1">
        <f t="shared" si="6"/>
        <v>8</v>
      </c>
    </row>
    <row r="31" spans="1:43" ht="20.25" customHeight="1">
      <c r="A31" s="1">
        <v>31</v>
      </c>
      <c r="C31" s="283"/>
      <c r="D31" s="271">
        <f>D26+1</f>
        <v>6</v>
      </c>
      <c r="E31" s="156" t="s">
        <v>166</v>
      </c>
      <c r="F31" s="157" t="s">
        <v>167</v>
      </c>
      <c r="G31" s="274" t="s">
        <v>168</v>
      </c>
      <c r="H31" s="160">
        <v>25</v>
      </c>
      <c r="I31" s="159" t="s">
        <v>169</v>
      </c>
      <c r="J31" s="160">
        <v>3</v>
      </c>
      <c r="K31" s="160" t="s">
        <v>50</v>
      </c>
      <c r="L31" s="154">
        <v>11.85</v>
      </c>
      <c r="M31" s="154">
        <v>11.05</v>
      </c>
      <c r="N31" s="154">
        <v>9.7</v>
      </c>
      <c r="O31" s="154">
        <v>10.95</v>
      </c>
      <c r="P31" s="419">
        <f t="shared" si="12"/>
        <v>43.55</v>
      </c>
      <c r="Q31" s="7"/>
      <c r="R31" s="420">
        <f>IF(COUNT(L31:O31)=4,SUM(L31:O31),"")</f>
        <v>43.55</v>
      </c>
      <c r="S31" s="171"/>
      <c r="T31" s="179">
        <f>IF(P31="","",RANK(P31,$P$6:$P$130))</f>
        <v>63</v>
      </c>
      <c r="U31" s="37"/>
      <c r="V31" s="38"/>
      <c r="W31" s="38"/>
      <c r="X31" s="38"/>
      <c r="Y31" s="38"/>
      <c r="Z31" s="39"/>
      <c r="AA31" s="6">
        <f t="shared" si="7"/>
        <v>63</v>
      </c>
      <c r="AB31" s="182" t="str">
        <f>E31&amp;F31</f>
        <v>埼玉聖望学園</v>
      </c>
      <c r="AC31" s="166">
        <f aca="true" t="shared" si="16" ref="AC31:AE34">H31</f>
        <v>25</v>
      </c>
      <c r="AD31" s="166" t="str">
        <f t="shared" si="16"/>
        <v>岡田　志織</v>
      </c>
      <c r="AE31" s="166">
        <f t="shared" si="16"/>
        <v>3</v>
      </c>
      <c r="AF31" s="170">
        <f>L31</f>
        <v>11.85</v>
      </c>
      <c r="AG31" s="183">
        <f t="shared" si="1"/>
        <v>58</v>
      </c>
      <c r="AH31" s="170">
        <f>M31</f>
        <v>11.05</v>
      </c>
      <c r="AI31" s="183">
        <f t="shared" si="2"/>
        <v>31</v>
      </c>
      <c r="AJ31" s="170">
        <f>N31</f>
        <v>9.7</v>
      </c>
      <c r="AK31" s="183">
        <f t="shared" si="3"/>
        <v>66</v>
      </c>
      <c r="AL31" s="170">
        <f>O31</f>
        <v>10.95</v>
      </c>
      <c r="AM31" s="183">
        <f t="shared" si="4"/>
        <v>66</v>
      </c>
      <c r="AN31" s="170">
        <f>R31</f>
        <v>43.55</v>
      </c>
      <c r="AO31" s="166">
        <f t="shared" si="5"/>
        <v>63</v>
      </c>
      <c r="AP31" s="166">
        <f>IF(K31="団",$S$35,"")</f>
        <v>4</v>
      </c>
      <c r="AQ31" s="1">
        <f t="shared" si="8"/>
        <v>1</v>
      </c>
    </row>
    <row r="32" spans="1:43" ht="20.25" customHeight="1">
      <c r="A32" s="1">
        <v>32</v>
      </c>
      <c r="C32" s="283"/>
      <c r="D32" s="271"/>
      <c r="E32" s="4" t="str">
        <f>E31</f>
        <v>埼玉</v>
      </c>
      <c r="F32" s="5" t="str">
        <f>F31</f>
        <v>聖望学園</v>
      </c>
      <c r="G32" s="275"/>
      <c r="H32" s="160">
        <v>26</v>
      </c>
      <c r="I32" s="161" t="s">
        <v>170</v>
      </c>
      <c r="J32" s="160">
        <v>2</v>
      </c>
      <c r="K32" s="160" t="s">
        <v>50</v>
      </c>
      <c r="L32" s="154">
        <v>12.55</v>
      </c>
      <c r="M32" s="154">
        <v>10.1</v>
      </c>
      <c r="N32" s="154">
        <v>10.1</v>
      </c>
      <c r="O32" s="154">
        <v>12.25</v>
      </c>
      <c r="P32" s="419">
        <f t="shared" si="12"/>
        <v>45</v>
      </c>
      <c r="Q32" s="7"/>
      <c r="R32" s="420">
        <f>IF(COUNT(L32:O32)=4,SUM(L32:O32),"")</f>
        <v>45</v>
      </c>
      <c r="S32" s="171"/>
      <c r="T32" s="179">
        <f>IF(P32="","",RANK(P32,$P$6:$P$130))</f>
        <v>49</v>
      </c>
      <c r="U32" s="37"/>
      <c r="V32" s="38"/>
      <c r="W32" s="38"/>
      <c r="X32" s="38"/>
      <c r="Y32" s="38"/>
      <c r="Z32" s="39"/>
      <c r="AA32" s="6">
        <f t="shared" si="7"/>
        <v>49</v>
      </c>
      <c r="AB32" s="182" t="str">
        <f>E32&amp;F32</f>
        <v>埼玉聖望学園</v>
      </c>
      <c r="AC32" s="166">
        <f t="shared" si="16"/>
        <v>26</v>
      </c>
      <c r="AD32" s="166" t="str">
        <f t="shared" si="16"/>
        <v>大場　杏実</v>
      </c>
      <c r="AE32" s="166">
        <f t="shared" si="16"/>
        <v>2</v>
      </c>
      <c r="AF32" s="170">
        <f>L32</f>
        <v>12.55</v>
      </c>
      <c r="AG32" s="183">
        <f t="shared" si="1"/>
        <v>34</v>
      </c>
      <c r="AH32" s="170">
        <f>M32</f>
        <v>10.1</v>
      </c>
      <c r="AI32" s="183">
        <f t="shared" si="2"/>
        <v>50</v>
      </c>
      <c r="AJ32" s="170">
        <f>N32</f>
        <v>10.1</v>
      </c>
      <c r="AK32" s="183">
        <f t="shared" si="3"/>
        <v>64</v>
      </c>
      <c r="AL32" s="170">
        <f>O32</f>
        <v>12.25</v>
      </c>
      <c r="AM32" s="183">
        <f t="shared" si="4"/>
        <v>35</v>
      </c>
      <c r="AN32" s="170">
        <f>R32</f>
        <v>45</v>
      </c>
      <c r="AO32" s="166">
        <f t="shared" si="5"/>
        <v>49</v>
      </c>
      <c r="AP32" s="166">
        <f>IF(K32="団",$S$35,"")</f>
        <v>4</v>
      </c>
      <c r="AQ32" s="1">
        <f t="shared" si="8"/>
        <v>2</v>
      </c>
    </row>
    <row r="33" spans="1:43" ht="20.25" customHeight="1">
      <c r="A33" s="1">
        <v>33</v>
      </c>
      <c r="C33" s="283"/>
      <c r="D33" s="271"/>
      <c r="E33" s="4" t="str">
        <f>E31</f>
        <v>埼玉</v>
      </c>
      <c r="F33" s="5" t="str">
        <f>F31</f>
        <v>聖望学園</v>
      </c>
      <c r="G33" s="275"/>
      <c r="H33" s="160">
        <v>27</v>
      </c>
      <c r="I33" s="159" t="s">
        <v>171</v>
      </c>
      <c r="J33" s="160">
        <v>2</v>
      </c>
      <c r="K33" s="160" t="s">
        <v>50</v>
      </c>
      <c r="L33" s="154">
        <v>13.2</v>
      </c>
      <c r="M33" s="154">
        <v>12</v>
      </c>
      <c r="N33" s="154">
        <v>12.95</v>
      </c>
      <c r="O33" s="154">
        <v>13.15</v>
      </c>
      <c r="P33" s="419">
        <f t="shared" si="12"/>
        <v>51.3</v>
      </c>
      <c r="Q33" s="7"/>
      <c r="R33" s="420">
        <f>IF(COUNT(L33:O33)=4,SUM(L33:O33),"")</f>
        <v>51.3</v>
      </c>
      <c r="S33" s="171"/>
      <c r="T33" s="179">
        <f>IF(P33="","",RANK(P33,$P$6:$P$130))</f>
        <v>15</v>
      </c>
      <c r="U33" s="37"/>
      <c r="V33" s="38"/>
      <c r="W33" s="38"/>
      <c r="X33" s="38"/>
      <c r="Y33" s="38"/>
      <c r="Z33" s="39"/>
      <c r="AA33" s="6">
        <f t="shared" si="7"/>
        <v>15</v>
      </c>
      <c r="AB33" s="182" t="str">
        <f>E33&amp;F33</f>
        <v>埼玉聖望学園</v>
      </c>
      <c r="AC33" s="166">
        <f t="shared" si="16"/>
        <v>27</v>
      </c>
      <c r="AD33" s="166" t="str">
        <f t="shared" si="16"/>
        <v>大附　　遥</v>
      </c>
      <c r="AE33" s="166">
        <f t="shared" si="16"/>
        <v>2</v>
      </c>
      <c r="AF33" s="170">
        <f>L33</f>
        <v>13.2</v>
      </c>
      <c r="AG33" s="183">
        <f t="shared" si="1"/>
        <v>12</v>
      </c>
      <c r="AH33" s="170">
        <f>M33</f>
        <v>12</v>
      </c>
      <c r="AI33" s="183">
        <f t="shared" si="2"/>
        <v>21</v>
      </c>
      <c r="AJ33" s="170">
        <f>N33</f>
        <v>12.95</v>
      </c>
      <c r="AK33" s="183">
        <f t="shared" si="3"/>
        <v>18</v>
      </c>
      <c r="AL33" s="170">
        <f>O33</f>
        <v>13.15</v>
      </c>
      <c r="AM33" s="183">
        <f t="shared" si="4"/>
        <v>16</v>
      </c>
      <c r="AN33" s="170">
        <f>R33</f>
        <v>51.3</v>
      </c>
      <c r="AO33" s="166">
        <f t="shared" si="5"/>
        <v>15</v>
      </c>
      <c r="AP33" s="166">
        <f>IF(K33="団",$S$35,"")</f>
        <v>4</v>
      </c>
      <c r="AQ33" s="1">
        <f t="shared" si="8"/>
        <v>1</v>
      </c>
    </row>
    <row r="34" spans="1:43" ht="20.25" customHeight="1">
      <c r="A34" s="1">
        <v>34</v>
      </c>
      <c r="C34" s="283"/>
      <c r="D34" s="271"/>
      <c r="E34" s="4" t="str">
        <f>E31</f>
        <v>埼玉</v>
      </c>
      <c r="F34" s="5" t="str">
        <f>F31</f>
        <v>聖望学園</v>
      </c>
      <c r="G34" s="275"/>
      <c r="H34" s="160">
        <v>28</v>
      </c>
      <c r="I34" s="159" t="s">
        <v>172</v>
      </c>
      <c r="J34" s="160">
        <v>1</v>
      </c>
      <c r="K34" s="160" t="s">
        <v>50</v>
      </c>
      <c r="L34" s="154">
        <v>13.05</v>
      </c>
      <c r="M34" s="154">
        <v>13.6</v>
      </c>
      <c r="N34" s="154">
        <v>12.25</v>
      </c>
      <c r="O34" s="154">
        <v>13.3</v>
      </c>
      <c r="P34" s="419">
        <f t="shared" si="12"/>
        <v>52.2</v>
      </c>
      <c r="Q34" s="7"/>
      <c r="R34" s="420">
        <f>IF(COUNT(L34:O34)=4,SUM(L34:O34),"")</f>
        <v>52.2</v>
      </c>
      <c r="S34" s="171"/>
      <c r="T34" s="179">
        <f>IF(P34="","",RANK(P34,$P$6:$P$130))</f>
        <v>10</v>
      </c>
      <c r="U34" s="40"/>
      <c r="V34" s="41"/>
      <c r="W34" s="38"/>
      <c r="X34" s="38"/>
      <c r="Y34" s="38"/>
      <c r="Z34" s="39"/>
      <c r="AA34" s="6">
        <f t="shared" si="7"/>
        <v>10</v>
      </c>
      <c r="AB34" s="182" t="str">
        <f>E34&amp;F34</f>
        <v>埼玉聖望学園</v>
      </c>
      <c r="AC34" s="166">
        <f t="shared" si="16"/>
        <v>28</v>
      </c>
      <c r="AD34" s="166" t="str">
        <f t="shared" si="16"/>
        <v>田中　　萠</v>
      </c>
      <c r="AE34" s="166">
        <f t="shared" si="16"/>
        <v>1</v>
      </c>
      <c r="AF34" s="170">
        <f>L34</f>
        <v>13.05</v>
      </c>
      <c r="AG34" s="183">
        <f t="shared" si="1"/>
        <v>14</v>
      </c>
      <c r="AH34" s="170">
        <f>M34</f>
        <v>13.6</v>
      </c>
      <c r="AI34" s="183">
        <f t="shared" si="2"/>
        <v>6</v>
      </c>
      <c r="AJ34" s="170">
        <f>N34</f>
        <v>12.25</v>
      </c>
      <c r="AK34" s="183">
        <f t="shared" si="3"/>
        <v>33</v>
      </c>
      <c r="AL34" s="170">
        <f>O34</f>
        <v>13.3</v>
      </c>
      <c r="AM34" s="183">
        <f t="shared" si="4"/>
        <v>13</v>
      </c>
      <c r="AN34" s="170">
        <f>R34</f>
        <v>52.2</v>
      </c>
      <c r="AO34" s="166">
        <f t="shared" si="5"/>
        <v>10</v>
      </c>
      <c r="AP34" s="166">
        <f>IF(K34="団",$S$35,"")</f>
        <v>4</v>
      </c>
      <c r="AQ34" s="1">
        <f t="shared" si="8"/>
        <v>1</v>
      </c>
    </row>
    <row r="35" spans="1:43" ht="20.25" customHeight="1">
      <c r="A35" s="1">
        <v>35</v>
      </c>
      <c r="C35" s="283"/>
      <c r="D35" s="271"/>
      <c r="E35" s="173" t="str">
        <f>IF('自由入力'!E31="","",'自由入力'!E31)</f>
        <v>埼玉</v>
      </c>
      <c r="F35" s="174" t="str">
        <f>IF('自由入力'!F31="","",'自由入力'!F31)</f>
        <v>聖望学園</v>
      </c>
      <c r="G35" s="175"/>
      <c r="H35" s="276" t="str">
        <f>IF(E35="","","チーム得点")</f>
        <v>チーム得点</v>
      </c>
      <c r="I35" s="277"/>
      <c r="J35" s="166"/>
      <c r="K35" s="166"/>
      <c r="L35" s="170">
        <f>IF(K31="個","",IF(COUNT(L31:L34)=4,SUM(L31:L34)-MIN(L31:L34),IF(COUNT(L31:L34)=3,SUM(L31:L34),"")))</f>
        <v>38.79999999999999</v>
      </c>
      <c r="M35" s="170"/>
      <c r="N35" s="170">
        <f>IF(K31="個","",IF(COUNT(N31:N34)=4,SUM(N31:N34)-MIN(N31:N34),IF(COUNT(N31:N34)=3,SUM(N31:N34),"")))</f>
        <v>35.3</v>
      </c>
      <c r="O35" s="170">
        <f>IF(K31="個","",IF(COUNT(O31:O34)=4,SUM(O31:O34)-MIN(O31:O34),IF(COUNT(O31:O34)=3,SUM(O31:O34),"")))</f>
        <v>38.7</v>
      </c>
      <c r="P35" s="420"/>
      <c r="Q35" s="170">
        <f>R35</f>
        <v>112.8</v>
      </c>
      <c r="R35" s="420">
        <f>IF(COUNT(L35:O35)=3,SUM(L35:O35),"")</f>
        <v>112.8</v>
      </c>
      <c r="S35" s="171">
        <f>IF(K31="個","",IF(Q35="","",RANK(Q35,$Q$6:$Q$130)))</f>
        <v>4</v>
      </c>
      <c r="T35" s="172">
        <f>S35</f>
        <v>4</v>
      </c>
      <c r="U35" s="40"/>
      <c r="V35" s="42"/>
      <c r="W35" s="42"/>
      <c r="X35" s="42"/>
      <c r="Y35" s="42"/>
      <c r="Z35" s="39"/>
      <c r="AA35" s="6">
        <f t="shared" si="7"/>
      </c>
      <c r="AB35" s="182"/>
      <c r="AC35" s="166"/>
      <c r="AD35" s="166"/>
      <c r="AE35" s="166"/>
      <c r="AF35" s="170"/>
      <c r="AG35" s="183"/>
      <c r="AH35" s="170"/>
      <c r="AI35" s="183"/>
      <c r="AJ35" s="170"/>
      <c r="AK35" s="183"/>
      <c r="AL35" s="170"/>
      <c r="AM35" s="183"/>
      <c r="AN35" s="170"/>
      <c r="AO35" s="166">
        <f t="shared" si="5"/>
      </c>
      <c r="AP35" s="166"/>
      <c r="AQ35" s="1">
        <f t="shared" si="8"/>
        <v>0</v>
      </c>
    </row>
    <row r="36" spans="1:43" ht="20.25" customHeight="1">
      <c r="A36" s="1">
        <v>36</v>
      </c>
      <c r="C36" s="283"/>
      <c r="D36" s="271">
        <f>D31+1</f>
        <v>7</v>
      </c>
      <c r="E36" s="156" t="s">
        <v>134</v>
      </c>
      <c r="F36" s="157" t="s">
        <v>173</v>
      </c>
      <c r="G36" s="284" t="s">
        <v>174</v>
      </c>
      <c r="H36" s="160">
        <v>75</v>
      </c>
      <c r="I36" s="159" t="s">
        <v>175</v>
      </c>
      <c r="J36" s="160">
        <v>3</v>
      </c>
      <c r="K36" s="160" t="s">
        <v>50</v>
      </c>
      <c r="L36" s="154">
        <v>11.65</v>
      </c>
      <c r="M36" s="154">
        <v>10</v>
      </c>
      <c r="N36" s="154">
        <v>11.9</v>
      </c>
      <c r="O36" s="154">
        <v>10.85</v>
      </c>
      <c r="P36" s="419">
        <f t="shared" si="12"/>
        <v>44.4</v>
      </c>
      <c r="Q36" s="7"/>
      <c r="R36" s="420">
        <f>IF(COUNT(L36:O36)=4,SUM(L36:O36),"")</f>
        <v>44.4</v>
      </c>
      <c r="S36" s="171"/>
      <c r="T36" s="179">
        <f>IF(P36="","",RANK(P36,$P$6:$P$130))</f>
        <v>55</v>
      </c>
      <c r="U36" s="37"/>
      <c r="V36" s="38"/>
      <c r="W36" s="38"/>
      <c r="X36" s="38"/>
      <c r="Y36" s="38"/>
      <c r="Z36" s="39"/>
      <c r="AA36" s="6">
        <f t="shared" si="7"/>
        <v>55</v>
      </c>
      <c r="AB36" s="182" t="str">
        <f>E36&amp;F36</f>
        <v>千葉銚子市立第四</v>
      </c>
      <c r="AC36" s="166">
        <f aca="true" t="shared" si="17" ref="AC36:AE39">H36</f>
        <v>75</v>
      </c>
      <c r="AD36" s="166" t="str">
        <f t="shared" si="17"/>
        <v>髙田　莉菜</v>
      </c>
      <c r="AE36" s="166">
        <f t="shared" si="17"/>
        <v>3</v>
      </c>
      <c r="AF36" s="170">
        <f>L36</f>
        <v>11.65</v>
      </c>
      <c r="AG36" s="183">
        <f t="shared" si="1"/>
        <v>64</v>
      </c>
      <c r="AH36" s="170">
        <f>M36</f>
        <v>10</v>
      </c>
      <c r="AI36" s="183">
        <f t="shared" si="2"/>
        <v>52</v>
      </c>
      <c r="AJ36" s="170">
        <f>N36</f>
        <v>11.9</v>
      </c>
      <c r="AK36" s="183">
        <f t="shared" si="3"/>
        <v>42</v>
      </c>
      <c r="AL36" s="170">
        <f>O36</f>
        <v>10.85</v>
      </c>
      <c r="AM36" s="183">
        <f t="shared" si="4"/>
        <v>67</v>
      </c>
      <c r="AN36" s="170">
        <f>R36</f>
        <v>44.4</v>
      </c>
      <c r="AO36" s="166">
        <f t="shared" si="5"/>
        <v>55</v>
      </c>
      <c r="AP36" s="166">
        <f>IF(K36="団",$S$40,"")</f>
        <v>12</v>
      </c>
      <c r="AQ36" s="1">
        <f t="shared" si="8"/>
        <v>1</v>
      </c>
    </row>
    <row r="37" spans="1:43" ht="20.25" customHeight="1">
      <c r="A37" s="1">
        <v>37</v>
      </c>
      <c r="C37" s="283"/>
      <c r="D37" s="271"/>
      <c r="E37" s="4" t="str">
        <f>E36</f>
        <v>千葉</v>
      </c>
      <c r="F37" s="5" t="str">
        <f>F36</f>
        <v>銚子市立第四</v>
      </c>
      <c r="G37" s="285"/>
      <c r="H37" s="160">
        <v>76</v>
      </c>
      <c r="I37" s="159" t="s">
        <v>176</v>
      </c>
      <c r="J37" s="160">
        <v>2</v>
      </c>
      <c r="K37" s="160" t="s">
        <v>50</v>
      </c>
      <c r="L37" s="154">
        <v>12.5</v>
      </c>
      <c r="M37" s="154">
        <v>8.4</v>
      </c>
      <c r="N37" s="154">
        <v>8.1</v>
      </c>
      <c r="O37" s="154">
        <v>11.6</v>
      </c>
      <c r="P37" s="419">
        <f t="shared" si="12"/>
        <v>40.6</v>
      </c>
      <c r="Q37" s="7"/>
      <c r="R37" s="420">
        <f>IF(COUNT(L37:O37)=4,SUM(L37:O37),"")</f>
        <v>40.6</v>
      </c>
      <c r="S37" s="171"/>
      <c r="T37" s="179">
        <f>IF(P37="","",RANK(P37,$P$6:$P$130))</f>
        <v>70</v>
      </c>
      <c r="U37" s="37"/>
      <c r="V37" s="38"/>
      <c r="W37" s="38"/>
      <c r="X37" s="38"/>
      <c r="Y37" s="38"/>
      <c r="Z37" s="39"/>
      <c r="AA37" s="6">
        <f t="shared" si="7"/>
        <v>70</v>
      </c>
      <c r="AB37" s="182" t="str">
        <f>E37&amp;F37</f>
        <v>千葉銚子市立第四</v>
      </c>
      <c r="AC37" s="166">
        <f t="shared" si="17"/>
        <v>76</v>
      </c>
      <c r="AD37" s="166" t="str">
        <f t="shared" si="17"/>
        <v>加藤　愛梨</v>
      </c>
      <c r="AE37" s="166">
        <f t="shared" si="17"/>
        <v>2</v>
      </c>
      <c r="AF37" s="170">
        <f>L37</f>
        <v>12.5</v>
      </c>
      <c r="AG37" s="183">
        <f t="shared" si="1"/>
        <v>37</v>
      </c>
      <c r="AH37" s="170">
        <f>M37</f>
        <v>8.4</v>
      </c>
      <c r="AI37" s="183">
        <f t="shared" si="2"/>
        <v>70</v>
      </c>
      <c r="AJ37" s="170">
        <f>N37</f>
        <v>8.1</v>
      </c>
      <c r="AK37" s="183">
        <f t="shared" si="3"/>
        <v>80</v>
      </c>
      <c r="AL37" s="170">
        <f>O37</f>
        <v>11.6</v>
      </c>
      <c r="AM37" s="183">
        <f t="shared" si="4"/>
        <v>53</v>
      </c>
      <c r="AN37" s="170">
        <f>R37</f>
        <v>40.6</v>
      </c>
      <c r="AO37" s="166">
        <f t="shared" si="5"/>
        <v>70</v>
      </c>
      <c r="AP37" s="166">
        <f>IF(K37="団",$S$40,"")</f>
        <v>12</v>
      </c>
      <c r="AQ37" s="1">
        <f t="shared" si="8"/>
        <v>1</v>
      </c>
    </row>
    <row r="38" spans="1:43" ht="20.25" customHeight="1">
      <c r="A38" s="1">
        <v>38</v>
      </c>
      <c r="C38" s="283"/>
      <c r="D38" s="271"/>
      <c r="E38" s="4" t="str">
        <f>E37</f>
        <v>千葉</v>
      </c>
      <c r="F38" s="5" t="str">
        <f>F36</f>
        <v>銚子市立第四</v>
      </c>
      <c r="G38" s="285"/>
      <c r="H38" s="160">
        <v>77</v>
      </c>
      <c r="I38" s="159" t="s">
        <v>177</v>
      </c>
      <c r="J38" s="160">
        <v>1</v>
      </c>
      <c r="K38" s="160" t="s">
        <v>50</v>
      </c>
      <c r="L38" s="154">
        <v>9.95</v>
      </c>
      <c r="M38" s="154">
        <v>6.9</v>
      </c>
      <c r="N38" s="154">
        <v>7.45</v>
      </c>
      <c r="O38" s="154">
        <v>7.6</v>
      </c>
      <c r="P38" s="419">
        <f t="shared" si="12"/>
        <v>31.9</v>
      </c>
      <c r="Q38" s="7"/>
      <c r="R38" s="420">
        <f>IF(COUNT(L38:O38)=4,SUM(L38:O38),"")</f>
        <v>31.9</v>
      </c>
      <c r="S38" s="171"/>
      <c r="T38" s="179">
        <f>IF(P38="","",RANK(P38,$P$6:$P$130))</f>
        <v>86</v>
      </c>
      <c r="U38" s="37"/>
      <c r="V38" s="38"/>
      <c r="W38" s="38"/>
      <c r="X38" s="38"/>
      <c r="Y38" s="38"/>
      <c r="Z38" s="39"/>
      <c r="AA38" s="6">
        <f t="shared" si="7"/>
        <v>86</v>
      </c>
      <c r="AB38" s="182" t="str">
        <f>E38&amp;F38</f>
        <v>千葉銚子市立第四</v>
      </c>
      <c r="AC38" s="166">
        <f t="shared" si="17"/>
        <v>77</v>
      </c>
      <c r="AD38" s="166" t="str">
        <f t="shared" si="17"/>
        <v>小林　真由</v>
      </c>
      <c r="AE38" s="166">
        <f t="shared" si="17"/>
        <v>1</v>
      </c>
      <c r="AF38" s="170">
        <f>L38</f>
        <v>9.95</v>
      </c>
      <c r="AG38" s="183">
        <f aca="true" t="shared" si="18" ref="AG38:AG69">IF(AD38="","",RANK(AF38,$AF$6:$AF$130,0))</f>
        <v>91</v>
      </c>
      <c r="AH38" s="170">
        <f>M38</f>
        <v>6.9</v>
      </c>
      <c r="AI38" s="183">
        <f aca="true" t="shared" si="19" ref="AI38:AI69">IF(AD38="","",RANK(AH38,$AH$6:$AH$130,0))</f>
        <v>78</v>
      </c>
      <c r="AJ38" s="170">
        <f>N38</f>
        <v>7.45</v>
      </c>
      <c r="AK38" s="183">
        <f aca="true" t="shared" si="20" ref="AK38:AK69">IF(AD38="","",RANK(AJ38,$AJ$6:$AJ$130,0))</f>
        <v>84</v>
      </c>
      <c r="AL38" s="170">
        <f>O38</f>
        <v>7.6</v>
      </c>
      <c r="AM38" s="183">
        <f aca="true" t="shared" si="21" ref="AM38:AM69">IF(AD38="","",RANK(AL38,$AL$6:$AL$130,0))</f>
        <v>85</v>
      </c>
      <c r="AN38" s="170">
        <f>R38</f>
        <v>31.9</v>
      </c>
      <c r="AO38" s="166">
        <f aca="true" t="shared" si="22" ref="AO38:AO69">IF(AN38="","",RANK(AN38,$AN$6:$AN$130,0))</f>
        <v>86</v>
      </c>
      <c r="AP38" s="166">
        <f>IF(K38="団",$S$40,"")</f>
        <v>12</v>
      </c>
      <c r="AQ38" s="1">
        <f t="shared" si="8"/>
        <v>1</v>
      </c>
    </row>
    <row r="39" spans="1:43" ht="20.25" customHeight="1">
      <c r="A39" s="1">
        <v>39</v>
      </c>
      <c r="C39" s="283"/>
      <c r="D39" s="271"/>
      <c r="E39" s="4" t="str">
        <f>E38</f>
        <v>千葉</v>
      </c>
      <c r="F39" s="5" t="str">
        <f>F36</f>
        <v>銚子市立第四</v>
      </c>
      <c r="G39" s="285"/>
      <c r="H39" s="160">
        <v>78</v>
      </c>
      <c r="I39" s="159"/>
      <c r="J39" s="160"/>
      <c r="K39" s="160" t="s">
        <v>50</v>
      </c>
      <c r="L39" s="154"/>
      <c r="M39" s="154"/>
      <c r="N39" s="154"/>
      <c r="O39" s="154"/>
      <c r="P39" s="419">
        <f t="shared" si="12"/>
      </c>
      <c r="Q39" s="7"/>
      <c r="R39" s="420">
        <f>IF(COUNT(L39:O39)=4,SUM(L39:O39),"")</f>
      </c>
      <c r="S39" s="171"/>
      <c r="T39" s="179">
        <f>IF(P39="","",RANK(P39,$P$6:$P$130))</f>
      </c>
      <c r="U39" s="40"/>
      <c r="V39" s="41"/>
      <c r="W39" s="38"/>
      <c r="X39" s="38"/>
      <c r="Y39" s="38"/>
      <c r="Z39" s="39"/>
      <c r="AA39" s="6">
        <f t="shared" si="7"/>
      </c>
      <c r="AB39" s="182" t="str">
        <f>E39&amp;F39</f>
        <v>千葉銚子市立第四</v>
      </c>
      <c r="AC39" s="166">
        <f t="shared" si="17"/>
        <v>78</v>
      </c>
      <c r="AD39" s="166"/>
      <c r="AE39" s="166"/>
      <c r="AF39" s="170"/>
      <c r="AG39" s="183">
        <f t="shared" si="18"/>
      </c>
      <c r="AH39" s="170"/>
      <c r="AI39" s="183">
        <f t="shared" si="19"/>
      </c>
      <c r="AJ39" s="170"/>
      <c r="AK39" s="183">
        <f t="shared" si="20"/>
      </c>
      <c r="AL39" s="170"/>
      <c r="AM39" s="183">
        <f t="shared" si="21"/>
      </c>
      <c r="AN39" s="170">
        <f>R39</f>
      </c>
      <c r="AO39" s="166">
        <f t="shared" si="22"/>
      </c>
      <c r="AP39" s="166">
        <f>IF(K39="団",$S$40,"")</f>
        <v>12</v>
      </c>
      <c r="AQ39" s="1">
        <f t="shared" si="8"/>
        <v>27</v>
      </c>
    </row>
    <row r="40" spans="1:43" ht="20.25" customHeight="1">
      <c r="A40" s="1">
        <v>40</v>
      </c>
      <c r="C40" s="283"/>
      <c r="D40" s="271"/>
      <c r="E40" s="173" t="str">
        <f>E39</f>
        <v>千葉</v>
      </c>
      <c r="F40" s="174" t="str">
        <f>IF('自由入力'!F36="","",'自由入力'!F36)</f>
        <v>銚子市立第四</v>
      </c>
      <c r="G40" s="175"/>
      <c r="H40" s="276" t="str">
        <f>IF(E40="","","チーム得点")</f>
        <v>チーム得点</v>
      </c>
      <c r="I40" s="277"/>
      <c r="J40" s="166"/>
      <c r="K40" s="166"/>
      <c r="L40" s="170">
        <f>IF(K36="個","",IF(COUNT(L36:L39)=4,SUM(L36:L39)-MIN(L36:L39),IF(COUNT(L36:L39)=3,SUM(L36:L39),"")))</f>
        <v>34.099999999999994</v>
      </c>
      <c r="M40" s="170"/>
      <c r="N40" s="170">
        <f>IF(K36="個","",IF(COUNT(N36:N39)=4,SUM(N36:N39)-MIN(N36:N39),IF(COUNT(N36:N39)=3,SUM(N36:N39),"")))</f>
        <v>27.45</v>
      </c>
      <c r="O40" s="170">
        <f>IF(K36="個","",IF(COUNT(O36:O39)=4,SUM(O36:O39)-MIN(O36:O39),IF(COUNT(O36:O39)=3,SUM(O36:O39),"")))</f>
        <v>30.049999999999997</v>
      </c>
      <c r="P40" s="420"/>
      <c r="Q40" s="170">
        <f>R40</f>
        <v>91.6</v>
      </c>
      <c r="R40" s="420">
        <f>IF(COUNT(L40:O40)=3,SUM(L40:O40),"")</f>
        <v>91.6</v>
      </c>
      <c r="S40" s="171">
        <f>IF(K36="個","",IF(Q40="","",RANK(Q40,$Q$6:$Q$130)))</f>
        <v>12</v>
      </c>
      <c r="T40" s="244">
        <f>S40</f>
        <v>12</v>
      </c>
      <c r="U40" s="40"/>
      <c r="V40" s="42"/>
      <c r="W40" s="42"/>
      <c r="X40" s="42"/>
      <c r="Y40" s="42"/>
      <c r="Z40" s="39"/>
      <c r="AA40" s="6">
        <f t="shared" si="7"/>
      </c>
      <c r="AB40" s="182"/>
      <c r="AC40" s="166"/>
      <c r="AD40" s="166"/>
      <c r="AE40" s="166"/>
      <c r="AF40" s="170"/>
      <c r="AG40" s="183"/>
      <c r="AH40" s="170"/>
      <c r="AI40" s="183"/>
      <c r="AJ40" s="170"/>
      <c r="AK40" s="183"/>
      <c r="AL40" s="170"/>
      <c r="AM40" s="183"/>
      <c r="AN40" s="170"/>
      <c r="AO40" s="166">
        <f t="shared" si="22"/>
      </c>
      <c r="AP40" s="166"/>
      <c r="AQ40" s="1">
        <f t="shared" si="8"/>
        <v>0</v>
      </c>
    </row>
    <row r="41" spans="1:43" ht="20.25" customHeight="1">
      <c r="A41" s="1">
        <v>41</v>
      </c>
      <c r="C41" s="283"/>
      <c r="D41" s="271">
        <f>D36+1</f>
        <v>8</v>
      </c>
      <c r="E41" s="162" t="s">
        <v>186</v>
      </c>
      <c r="F41" s="163" t="s">
        <v>415</v>
      </c>
      <c r="G41" s="165" t="s">
        <v>178</v>
      </c>
      <c r="H41" s="160">
        <v>174</v>
      </c>
      <c r="I41" s="159" t="s">
        <v>179</v>
      </c>
      <c r="J41" s="160">
        <v>2</v>
      </c>
      <c r="K41" s="160" t="s">
        <v>51</v>
      </c>
      <c r="L41" s="154">
        <v>12.4</v>
      </c>
      <c r="M41" s="154">
        <v>11.95</v>
      </c>
      <c r="N41" s="154">
        <v>12.8</v>
      </c>
      <c r="O41" s="154">
        <v>11.4</v>
      </c>
      <c r="P41" s="419">
        <f t="shared" si="12"/>
        <v>48.550000000000004</v>
      </c>
      <c r="Q41" s="7"/>
      <c r="R41" s="420">
        <f>IF(COUNT(L41:O41)=4,SUM(L41:O41),"")</f>
        <v>48.550000000000004</v>
      </c>
      <c r="S41" s="171"/>
      <c r="T41" s="179">
        <f>IF(P41="","",RANK(P41,$P$6:$P$130))</f>
        <v>30</v>
      </c>
      <c r="U41" s="37"/>
      <c r="V41" s="38"/>
      <c r="W41" s="38"/>
      <c r="X41" s="38"/>
      <c r="Y41" s="38"/>
      <c r="Z41" s="39"/>
      <c r="AA41" s="6">
        <f t="shared" si="7"/>
        <v>30</v>
      </c>
      <c r="AB41" s="182" t="str">
        <f>E41&amp;F41</f>
        <v>千葉佐倉市立臼井南</v>
      </c>
      <c r="AC41" s="166">
        <f aca="true" t="shared" si="23" ref="AC41:AE44">H41</f>
        <v>174</v>
      </c>
      <c r="AD41" s="166" t="str">
        <f t="shared" si="23"/>
        <v>道林　千咲希</v>
      </c>
      <c r="AE41" s="166">
        <f t="shared" si="23"/>
        <v>2</v>
      </c>
      <c r="AF41" s="170">
        <f>L41</f>
        <v>12.4</v>
      </c>
      <c r="AG41" s="183">
        <f t="shared" si="18"/>
        <v>42</v>
      </c>
      <c r="AH41" s="170">
        <f>M41</f>
        <v>11.95</v>
      </c>
      <c r="AI41" s="183">
        <f t="shared" si="19"/>
        <v>22</v>
      </c>
      <c r="AJ41" s="170">
        <f>N41</f>
        <v>12.8</v>
      </c>
      <c r="AK41" s="183">
        <f t="shared" si="20"/>
        <v>20</v>
      </c>
      <c r="AL41" s="170">
        <f>O41</f>
        <v>11.4</v>
      </c>
      <c r="AM41" s="183">
        <f t="shared" si="21"/>
        <v>58</v>
      </c>
      <c r="AN41" s="170">
        <f>R41</f>
        <v>48.550000000000004</v>
      </c>
      <c r="AO41" s="166">
        <f t="shared" si="22"/>
        <v>30</v>
      </c>
      <c r="AP41" s="166">
        <f>IF(K41="団",$S$45,"")</f>
      </c>
      <c r="AQ41" s="1">
        <f t="shared" si="8"/>
        <v>1</v>
      </c>
    </row>
    <row r="42" spans="1:43" ht="20.25" customHeight="1">
      <c r="A42" s="1">
        <v>42</v>
      </c>
      <c r="C42" s="283"/>
      <c r="D42" s="271"/>
      <c r="E42" s="162" t="s">
        <v>187</v>
      </c>
      <c r="F42" s="163" t="s">
        <v>416</v>
      </c>
      <c r="G42" s="164" t="s">
        <v>180</v>
      </c>
      <c r="H42" s="160">
        <v>164</v>
      </c>
      <c r="I42" s="161" t="s">
        <v>181</v>
      </c>
      <c r="J42" s="160">
        <v>3</v>
      </c>
      <c r="K42" s="160" t="s">
        <v>51</v>
      </c>
      <c r="L42" s="154">
        <v>10.4</v>
      </c>
      <c r="M42" s="154">
        <v>6.7</v>
      </c>
      <c r="N42" s="154">
        <v>7.2</v>
      </c>
      <c r="O42" s="154">
        <v>9.5</v>
      </c>
      <c r="P42" s="419">
        <f t="shared" si="12"/>
        <v>33.8</v>
      </c>
      <c r="Q42" s="7"/>
      <c r="R42" s="420">
        <f>IF(COUNT(L42:O42)=4,SUM(L42:O42),"")</f>
        <v>33.8</v>
      </c>
      <c r="S42" s="171"/>
      <c r="T42" s="179">
        <f>IF(P42="","",RANK(P42,$P$6:$P$130))</f>
        <v>83</v>
      </c>
      <c r="U42" s="37"/>
      <c r="V42" s="38"/>
      <c r="W42" s="38"/>
      <c r="X42" s="38"/>
      <c r="Y42" s="38"/>
      <c r="Z42" s="39"/>
      <c r="AA42" s="6">
        <f t="shared" si="7"/>
        <v>83</v>
      </c>
      <c r="AB42" s="182" t="str">
        <f>E42&amp;F42</f>
        <v>栃木矢板市立矢板</v>
      </c>
      <c r="AC42" s="166">
        <f t="shared" si="23"/>
        <v>164</v>
      </c>
      <c r="AD42" s="166" t="str">
        <f t="shared" si="23"/>
        <v>永井　ひかる</v>
      </c>
      <c r="AE42" s="166">
        <f t="shared" si="23"/>
        <v>3</v>
      </c>
      <c r="AF42" s="170">
        <f>L42</f>
        <v>10.4</v>
      </c>
      <c r="AG42" s="183">
        <f t="shared" si="18"/>
        <v>81</v>
      </c>
      <c r="AH42" s="170">
        <f>M42</f>
        <v>6.7</v>
      </c>
      <c r="AI42" s="183">
        <f t="shared" si="19"/>
        <v>80</v>
      </c>
      <c r="AJ42" s="170">
        <f>N42</f>
        <v>7.2</v>
      </c>
      <c r="AK42" s="183">
        <f t="shared" si="20"/>
        <v>88</v>
      </c>
      <c r="AL42" s="170">
        <f>O42</f>
        <v>9.5</v>
      </c>
      <c r="AM42" s="183">
        <f t="shared" si="21"/>
        <v>78</v>
      </c>
      <c r="AN42" s="170">
        <f>R42</f>
        <v>33.8</v>
      </c>
      <c r="AO42" s="166">
        <f t="shared" si="22"/>
        <v>83</v>
      </c>
      <c r="AP42" s="166">
        <f>IF(K42="団",$S$45,"")</f>
      </c>
      <c r="AQ42" s="1">
        <f t="shared" si="8"/>
        <v>1</v>
      </c>
    </row>
    <row r="43" spans="1:43" ht="20.25" customHeight="1">
      <c r="A43" s="1">
        <v>43</v>
      </c>
      <c r="C43" s="283"/>
      <c r="D43" s="271"/>
      <c r="E43" s="162" t="s">
        <v>188</v>
      </c>
      <c r="F43" s="163" t="s">
        <v>417</v>
      </c>
      <c r="G43" s="165" t="s">
        <v>182</v>
      </c>
      <c r="H43" s="160">
        <v>104</v>
      </c>
      <c r="I43" s="159" t="s">
        <v>183</v>
      </c>
      <c r="J43" s="160">
        <v>2</v>
      </c>
      <c r="K43" s="160" t="s">
        <v>51</v>
      </c>
      <c r="L43" s="154">
        <v>12.7</v>
      </c>
      <c r="M43" s="154">
        <v>8.05</v>
      </c>
      <c r="N43" s="154">
        <v>9.2</v>
      </c>
      <c r="O43" s="154">
        <v>12</v>
      </c>
      <c r="P43" s="419">
        <f t="shared" si="12"/>
        <v>41.95</v>
      </c>
      <c r="Q43" s="7"/>
      <c r="R43" s="420">
        <f>IF(COUNT(L43:O43)=4,SUM(L43:O43),"")</f>
        <v>41.95</v>
      </c>
      <c r="S43" s="171"/>
      <c r="T43" s="179">
        <f>IF(P43="","",RANK(P43,$P$6:$P$130))</f>
        <v>69</v>
      </c>
      <c r="U43" s="37"/>
      <c r="V43" s="38"/>
      <c r="W43" s="38"/>
      <c r="X43" s="38"/>
      <c r="Y43" s="38"/>
      <c r="Z43" s="39"/>
      <c r="AA43" s="6">
        <f t="shared" si="7"/>
        <v>69</v>
      </c>
      <c r="AB43" s="182" t="str">
        <f>E43&amp;F43</f>
        <v>山梨甲府市立北西</v>
      </c>
      <c r="AC43" s="166">
        <f t="shared" si="23"/>
        <v>104</v>
      </c>
      <c r="AD43" s="166" t="str">
        <f t="shared" si="23"/>
        <v>西山　莉央</v>
      </c>
      <c r="AE43" s="166">
        <f t="shared" si="23"/>
        <v>2</v>
      </c>
      <c r="AF43" s="170">
        <f>L43</f>
        <v>12.7</v>
      </c>
      <c r="AG43" s="183">
        <f t="shared" si="18"/>
        <v>22</v>
      </c>
      <c r="AH43" s="170">
        <f>M43</f>
        <v>8.05</v>
      </c>
      <c r="AI43" s="183">
        <f t="shared" si="19"/>
        <v>73</v>
      </c>
      <c r="AJ43" s="170">
        <f>N43</f>
        <v>9.2</v>
      </c>
      <c r="AK43" s="183">
        <f t="shared" si="20"/>
        <v>73</v>
      </c>
      <c r="AL43" s="170">
        <f>O43</f>
        <v>12</v>
      </c>
      <c r="AM43" s="183">
        <f t="shared" si="21"/>
        <v>40</v>
      </c>
      <c r="AN43" s="170">
        <f>R43</f>
        <v>41.95</v>
      </c>
      <c r="AO43" s="166">
        <f t="shared" si="22"/>
        <v>69</v>
      </c>
      <c r="AP43" s="166">
        <f>IF(K43="団",$S$45,"")</f>
      </c>
      <c r="AQ43" s="1">
        <f t="shared" si="8"/>
        <v>1</v>
      </c>
    </row>
    <row r="44" spans="1:43" ht="20.25" customHeight="1">
      <c r="A44" s="1">
        <v>44</v>
      </c>
      <c r="C44" s="283"/>
      <c r="D44" s="271"/>
      <c r="E44" s="162" t="s">
        <v>189</v>
      </c>
      <c r="F44" s="163" t="s">
        <v>418</v>
      </c>
      <c r="G44" s="164" t="s">
        <v>184</v>
      </c>
      <c r="H44" s="160">
        <v>144</v>
      </c>
      <c r="I44" s="159" t="s">
        <v>185</v>
      </c>
      <c r="J44" s="160">
        <v>3</v>
      </c>
      <c r="K44" s="160" t="s">
        <v>51</v>
      </c>
      <c r="L44" s="154">
        <v>12.9</v>
      </c>
      <c r="M44" s="154">
        <v>10.6</v>
      </c>
      <c r="N44" s="154">
        <v>13</v>
      </c>
      <c r="O44" s="154">
        <v>12.15</v>
      </c>
      <c r="P44" s="419">
        <f t="shared" si="12"/>
        <v>48.65</v>
      </c>
      <c r="Q44" s="7"/>
      <c r="R44" s="420">
        <f>IF(COUNT(L44:O44)=4,SUM(L44:O44),"")</f>
        <v>48.65</v>
      </c>
      <c r="S44" s="171"/>
      <c r="T44" s="179">
        <f>IF(P44="","",RANK(P44,$P$6:$P$130))</f>
        <v>27</v>
      </c>
      <c r="U44" s="40"/>
      <c r="V44" s="41"/>
      <c r="W44" s="38"/>
      <c r="X44" s="38"/>
      <c r="Y44" s="38"/>
      <c r="Z44" s="39"/>
      <c r="AA44" s="6">
        <f t="shared" si="7"/>
        <v>27</v>
      </c>
      <c r="AB44" s="182" t="str">
        <f>E44&amp;F44</f>
        <v>茨城潮来市立潮来第一</v>
      </c>
      <c r="AC44" s="166">
        <f t="shared" si="23"/>
        <v>144</v>
      </c>
      <c r="AD44" s="166" t="str">
        <f t="shared" si="23"/>
        <v>越川　むつみ</v>
      </c>
      <c r="AE44" s="166">
        <f t="shared" si="23"/>
        <v>3</v>
      </c>
      <c r="AF44" s="170">
        <f>L44</f>
        <v>12.9</v>
      </c>
      <c r="AG44" s="183">
        <f t="shared" si="18"/>
        <v>16</v>
      </c>
      <c r="AH44" s="170">
        <f>M44</f>
        <v>10.6</v>
      </c>
      <c r="AI44" s="183">
        <f t="shared" si="19"/>
        <v>39</v>
      </c>
      <c r="AJ44" s="170">
        <f>N44</f>
        <v>13</v>
      </c>
      <c r="AK44" s="183">
        <f t="shared" si="20"/>
        <v>17</v>
      </c>
      <c r="AL44" s="170">
        <f>O44</f>
        <v>12.15</v>
      </c>
      <c r="AM44" s="183">
        <f t="shared" si="21"/>
        <v>38</v>
      </c>
      <c r="AN44" s="170">
        <f>R44</f>
        <v>48.65</v>
      </c>
      <c r="AO44" s="166">
        <f t="shared" si="22"/>
        <v>27</v>
      </c>
      <c r="AP44" s="166">
        <f>IF(K44="団",$S$45,"")</f>
      </c>
      <c r="AQ44" s="1">
        <f t="shared" si="8"/>
        <v>2</v>
      </c>
    </row>
    <row r="45" spans="1:43" ht="20.25" customHeight="1">
      <c r="A45" s="1">
        <v>45</v>
      </c>
      <c r="C45" s="273"/>
      <c r="D45" s="271"/>
      <c r="E45" s="176"/>
      <c r="F45" s="178" t="s">
        <v>16</v>
      </c>
      <c r="G45" s="178"/>
      <c r="H45" s="276">
        <f>IF(E45="","","チーム得点")</f>
      </c>
      <c r="I45" s="277"/>
      <c r="J45" s="166"/>
      <c r="K45" s="166"/>
      <c r="L45" s="170">
        <f>IF(K41="個","",IF(COUNT(L41:L44)=4,SUM(L41:L44)-MIN(L41:L44),IF(COUNT(L41:L44)=3,SUM(L41:L44),"")))</f>
      </c>
      <c r="M45" s="170"/>
      <c r="N45" s="170">
        <f>IF(K41="個","",IF(COUNT(N41:N44)=4,SUM(N41:N44)-MIN(N41:N44),IF(COUNT(N41:N44)=3,SUM(N41:N44),"")))</f>
      </c>
      <c r="O45" s="170">
        <f>IF(K41="個","",IF(COUNT(O41:O44)=4,SUM(O41:O44)-MIN(O41:O44),IF(COUNT(O41:O44)=3,SUM(O41:O44),"")))</f>
      </c>
      <c r="P45" s="420"/>
      <c r="Q45" s="170">
        <f>R45</f>
      </c>
      <c r="R45" s="420">
        <f>IF(COUNT(L45:O45)=3,SUM(L45:O45),"")</f>
      </c>
      <c r="S45" s="171">
        <f>IF(K41="個","",IF(Q45="","",RANK(Q45,$Q$6:$Q$130)))</f>
      </c>
      <c r="T45" s="172">
        <f>S45</f>
      </c>
      <c r="U45" s="40"/>
      <c r="V45" s="42"/>
      <c r="W45" s="42"/>
      <c r="X45" s="42"/>
      <c r="Y45" s="42"/>
      <c r="Z45" s="39"/>
      <c r="AA45" s="6">
        <f t="shared" si="7"/>
      </c>
      <c r="AB45" s="182"/>
      <c r="AC45" s="166"/>
      <c r="AD45" s="166"/>
      <c r="AE45" s="166"/>
      <c r="AF45" s="170"/>
      <c r="AG45" s="183"/>
      <c r="AH45" s="170"/>
      <c r="AI45" s="183"/>
      <c r="AJ45" s="170"/>
      <c r="AK45" s="183"/>
      <c r="AL45" s="170"/>
      <c r="AM45" s="183"/>
      <c r="AN45" s="170"/>
      <c r="AO45" s="166">
        <f t="shared" si="22"/>
      </c>
      <c r="AP45" s="166"/>
      <c r="AQ45" s="1">
        <f t="shared" si="8"/>
        <v>0</v>
      </c>
    </row>
    <row r="46" spans="1:43" ht="20.25" customHeight="1">
      <c r="A46" s="1">
        <v>46</v>
      </c>
      <c r="C46" s="272">
        <v>3</v>
      </c>
      <c r="D46" s="272">
        <f>D41+1</f>
        <v>9</v>
      </c>
      <c r="E46" s="156" t="s">
        <v>190</v>
      </c>
      <c r="F46" s="157" t="s">
        <v>191</v>
      </c>
      <c r="G46" s="284" t="s">
        <v>192</v>
      </c>
      <c r="H46" s="158">
        <v>45</v>
      </c>
      <c r="I46" s="159" t="s">
        <v>193</v>
      </c>
      <c r="J46" s="160">
        <v>3</v>
      </c>
      <c r="K46" s="160" t="s">
        <v>50</v>
      </c>
      <c r="L46" s="154">
        <v>10.1</v>
      </c>
      <c r="M46" s="154">
        <v>7.55</v>
      </c>
      <c r="N46" s="154">
        <v>7.25</v>
      </c>
      <c r="O46" s="154">
        <v>7.25</v>
      </c>
      <c r="P46" s="419">
        <f t="shared" si="12"/>
        <v>32.15</v>
      </c>
      <c r="Q46" s="7"/>
      <c r="R46" s="420">
        <f>IF(COUNT(L46:O46)=4,SUM(L46:O46),"")</f>
        <v>32.15</v>
      </c>
      <c r="S46" s="171"/>
      <c r="T46" s="179">
        <f>IF(P46="","",RANK(P46,$P$6:$P$130))</f>
        <v>85</v>
      </c>
      <c r="U46" s="37"/>
      <c r="V46" s="38"/>
      <c r="W46" s="38"/>
      <c r="X46" s="38"/>
      <c r="Y46" s="38"/>
      <c r="Z46" s="39"/>
      <c r="AA46" s="6">
        <f t="shared" si="7"/>
        <v>85</v>
      </c>
      <c r="AB46" s="182" t="str">
        <f>E46&amp;F46</f>
        <v>茨城鉾田市立鉾田南</v>
      </c>
      <c r="AC46" s="166">
        <f aca="true" t="shared" si="24" ref="AC46:AE49">H46</f>
        <v>45</v>
      </c>
      <c r="AD46" s="166" t="str">
        <f t="shared" si="24"/>
        <v>雜賀　七海</v>
      </c>
      <c r="AE46" s="166">
        <f t="shared" si="24"/>
        <v>3</v>
      </c>
      <c r="AF46" s="170">
        <f>L46</f>
        <v>10.1</v>
      </c>
      <c r="AG46" s="183">
        <f t="shared" si="18"/>
        <v>87</v>
      </c>
      <c r="AH46" s="170">
        <f>M46</f>
        <v>7.55</v>
      </c>
      <c r="AI46" s="183">
        <f t="shared" si="19"/>
        <v>75</v>
      </c>
      <c r="AJ46" s="170">
        <f>N46</f>
        <v>7.25</v>
      </c>
      <c r="AK46" s="183">
        <f t="shared" si="20"/>
        <v>87</v>
      </c>
      <c r="AL46" s="170">
        <f>O46</f>
        <v>7.25</v>
      </c>
      <c r="AM46" s="183">
        <f t="shared" si="21"/>
        <v>87</v>
      </c>
      <c r="AN46" s="170">
        <f>R46</f>
        <v>32.15</v>
      </c>
      <c r="AO46" s="166">
        <f t="shared" si="22"/>
        <v>85</v>
      </c>
      <c r="AP46" s="166">
        <f>IF(K46="団",$S$50,"")</f>
        <v>15</v>
      </c>
      <c r="AQ46" s="1">
        <f t="shared" si="8"/>
        <v>1</v>
      </c>
    </row>
    <row r="47" spans="1:43" ht="20.25" customHeight="1">
      <c r="A47" s="1">
        <v>47</v>
      </c>
      <c r="C47" s="283"/>
      <c r="D47" s="283"/>
      <c r="E47" s="4" t="str">
        <f>E46</f>
        <v>茨城</v>
      </c>
      <c r="F47" s="5" t="str">
        <f>F46</f>
        <v>鉾田市立鉾田南</v>
      </c>
      <c r="G47" s="285"/>
      <c r="H47" s="158">
        <v>46</v>
      </c>
      <c r="I47" s="159" t="s">
        <v>194</v>
      </c>
      <c r="J47" s="160">
        <v>3</v>
      </c>
      <c r="K47" s="160" t="s">
        <v>50</v>
      </c>
      <c r="L47" s="154">
        <v>10.65</v>
      </c>
      <c r="M47" s="154">
        <v>7.8</v>
      </c>
      <c r="N47" s="154">
        <v>7.2</v>
      </c>
      <c r="O47" s="154">
        <v>9.9</v>
      </c>
      <c r="P47" s="419">
        <f t="shared" si="12"/>
        <v>35.55</v>
      </c>
      <c r="Q47" s="7"/>
      <c r="R47" s="420">
        <f>IF(COUNT(L47:O47)=4,SUM(L47:O47),"")</f>
        <v>35.55</v>
      </c>
      <c r="S47" s="171"/>
      <c r="T47" s="179">
        <f>IF(P47="","",RANK(P47,$P$6:$P$130))</f>
        <v>78</v>
      </c>
      <c r="U47" s="37"/>
      <c r="V47" s="38"/>
      <c r="W47" s="38"/>
      <c r="X47" s="38"/>
      <c r="Y47" s="38"/>
      <c r="Z47" s="39"/>
      <c r="AA47" s="6">
        <f t="shared" si="7"/>
        <v>78</v>
      </c>
      <c r="AB47" s="182" t="str">
        <f>E47&amp;F47</f>
        <v>茨城鉾田市立鉾田南</v>
      </c>
      <c r="AC47" s="166">
        <f t="shared" si="24"/>
        <v>46</v>
      </c>
      <c r="AD47" s="166" t="str">
        <f t="shared" si="24"/>
        <v>山口　瑞希</v>
      </c>
      <c r="AE47" s="166">
        <f t="shared" si="24"/>
        <v>3</v>
      </c>
      <c r="AF47" s="170">
        <f>L47</f>
        <v>10.65</v>
      </c>
      <c r="AG47" s="183">
        <f t="shared" si="18"/>
        <v>78</v>
      </c>
      <c r="AH47" s="170">
        <f>M47</f>
        <v>7.8</v>
      </c>
      <c r="AI47" s="183">
        <f t="shared" si="19"/>
        <v>74</v>
      </c>
      <c r="AJ47" s="170">
        <f>N47</f>
        <v>7.2</v>
      </c>
      <c r="AK47" s="183">
        <f t="shared" si="20"/>
        <v>88</v>
      </c>
      <c r="AL47" s="170">
        <f>O47</f>
        <v>9.9</v>
      </c>
      <c r="AM47" s="183">
        <f t="shared" si="21"/>
        <v>76</v>
      </c>
      <c r="AN47" s="170">
        <f>R47</f>
        <v>35.55</v>
      </c>
      <c r="AO47" s="166">
        <f t="shared" si="22"/>
        <v>78</v>
      </c>
      <c r="AP47" s="166">
        <f>IF(K47="団",$S$50,"")</f>
        <v>15</v>
      </c>
      <c r="AQ47" s="1">
        <f t="shared" si="8"/>
        <v>1</v>
      </c>
    </row>
    <row r="48" spans="1:43" ht="20.25" customHeight="1">
      <c r="A48" s="1">
        <v>48</v>
      </c>
      <c r="C48" s="283"/>
      <c r="D48" s="283"/>
      <c r="E48" s="4" t="str">
        <f>E46</f>
        <v>茨城</v>
      </c>
      <c r="F48" s="5" t="str">
        <f>F46</f>
        <v>鉾田市立鉾田南</v>
      </c>
      <c r="G48" s="285"/>
      <c r="H48" s="158">
        <v>47</v>
      </c>
      <c r="I48" s="159" t="s">
        <v>195</v>
      </c>
      <c r="J48" s="160">
        <v>3</v>
      </c>
      <c r="K48" s="160" t="s">
        <v>50</v>
      </c>
      <c r="L48" s="154">
        <v>10.1</v>
      </c>
      <c r="M48" s="154">
        <v>6.85</v>
      </c>
      <c r="N48" s="154">
        <v>8.15</v>
      </c>
      <c r="O48" s="154">
        <v>9.5</v>
      </c>
      <c r="P48" s="419">
        <f t="shared" si="12"/>
        <v>34.6</v>
      </c>
      <c r="Q48" s="7"/>
      <c r="R48" s="420">
        <f>IF(COUNT(L48:O48)=4,SUM(L48:O48),"")</f>
        <v>34.6</v>
      </c>
      <c r="S48" s="171"/>
      <c r="T48" s="179">
        <f>IF(P48="","",RANK(P48,$P$6:$P$130))</f>
        <v>81</v>
      </c>
      <c r="U48" s="37"/>
      <c r="V48" s="38"/>
      <c r="W48" s="38"/>
      <c r="X48" s="38"/>
      <c r="Y48" s="38"/>
      <c r="Z48" s="39"/>
      <c r="AA48" s="6">
        <f t="shared" si="7"/>
        <v>81</v>
      </c>
      <c r="AB48" s="182" t="str">
        <f>E48&amp;F48</f>
        <v>茨城鉾田市立鉾田南</v>
      </c>
      <c r="AC48" s="166">
        <f t="shared" si="24"/>
        <v>47</v>
      </c>
      <c r="AD48" s="166" t="str">
        <f t="shared" si="24"/>
        <v>宮本　美咲</v>
      </c>
      <c r="AE48" s="166">
        <f t="shared" si="24"/>
        <v>3</v>
      </c>
      <c r="AF48" s="170">
        <f>L48</f>
        <v>10.1</v>
      </c>
      <c r="AG48" s="183">
        <f t="shared" si="18"/>
        <v>87</v>
      </c>
      <c r="AH48" s="170">
        <f>M48</f>
        <v>6.85</v>
      </c>
      <c r="AI48" s="183">
        <f t="shared" si="19"/>
        <v>79</v>
      </c>
      <c r="AJ48" s="170">
        <f>N48</f>
        <v>8.15</v>
      </c>
      <c r="AK48" s="183">
        <f t="shared" si="20"/>
        <v>78</v>
      </c>
      <c r="AL48" s="170">
        <f>O48</f>
        <v>9.5</v>
      </c>
      <c r="AM48" s="183">
        <f t="shared" si="21"/>
        <v>78</v>
      </c>
      <c r="AN48" s="170">
        <f>R48</f>
        <v>34.6</v>
      </c>
      <c r="AO48" s="166">
        <f t="shared" si="22"/>
        <v>81</v>
      </c>
      <c r="AP48" s="166">
        <f>IF(K48="団",$S$50,"")</f>
        <v>15</v>
      </c>
      <c r="AQ48" s="1">
        <f t="shared" si="8"/>
        <v>1</v>
      </c>
    </row>
    <row r="49" spans="1:43" ht="20.25" customHeight="1">
      <c r="A49" s="1">
        <v>49</v>
      </c>
      <c r="C49" s="283"/>
      <c r="D49" s="283"/>
      <c r="E49" s="4" t="str">
        <f>E46</f>
        <v>茨城</v>
      </c>
      <c r="F49" s="5" t="str">
        <f>F46</f>
        <v>鉾田市立鉾田南</v>
      </c>
      <c r="G49" s="285"/>
      <c r="H49" s="158">
        <v>48</v>
      </c>
      <c r="I49" s="161" t="s">
        <v>196</v>
      </c>
      <c r="J49" s="160">
        <v>3</v>
      </c>
      <c r="K49" s="160" t="s">
        <v>50</v>
      </c>
      <c r="L49" s="154">
        <v>9.65</v>
      </c>
      <c r="M49" s="154">
        <v>6.25</v>
      </c>
      <c r="N49" s="154">
        <v>5.5</v>
      </c>
      <c r="O49" s="154">
        <v>6.95</v>
      </c>
      <c r="P49" s="419">
        <f t="shared" si="12"/>
        <v>28.349999999999998</v>
      </c>
      <c r="Q49" s="7"/>
      <c r="R49" s="420">
        <f>IF(COUNT(L49:O49)=4,SUM(L49:O49),"")</f>
        <v>28.349999999999998</v>
      </c>
      <c r="S49" s="171"/>
      <c r="T49" s="179">
        <f>IF(P49="","",RANK(P49,$P$6:$P$130))</f>
        <v>91</v>
      </c>
      <c r="U49" s="40"/>
      <c r="V49" s="41"/>
      <c r="W49" s="38"/>
      <c r="X49" s="38"/>
      <c r="Y49" s="38"/>
      <c r="Z49" s="39"/>
      <c r="AA49" s="6">
        <f t="shared" si="7"/>
        <v>91</v>
      </c>
      <c r="AB49" s="182" t="str">
        <f>E49&amp;F49</f>
        <v>茨城鉾田市立鉾田南</v>
      </c>
      <c r="AC49" s="166">
        <f t="shared" si="24"/>
        <v>48</v>
      </c>
      <c r="AD49" s="166" t="str">
        <f t="shared" si="24"/>
        <v>井川　有紗</v>
      </c>
      <c r="AE49" s="166">
        <f t="shared" si="24"/>
        <v>3</v>
      </c>
      <c r="AF49" s="170">
        <f>L49</f>
        <v>9.65</v>
      </c>
      <c r="AG49" s="183">
        <f t="shared" si="18"/>
        <v>94</v>
      </c>
      <c r="AH49" s="170">
        <f>M49</f>
        <v>6.25</v>
      </c>
      <c r="AI49" s="183">
        <f t="shared" si="19"/>
        <v>85</v>
      </c>
      <c r="AJ49" s="170">
        <f>N49</f>
        <v>5.5</v>
      </c>
      <c r="AK49" s="183">
        <f t="shared" si="20"/>
        <v>97</v>
      </c>
      <c r="AL49" s="170">
        <f>O49</f>
        <v>6.95</v>
      </c>
      <c r="AM49" s="183">
        <f t="shared" si="21"/>
        <v>88</v>
      </c>
      <c r="AN49" s="170">
        <f>R49</f>
        <v>28.349999999999998</v>
      </c>
      <c r="AO49" s="166">
        <f t="shared" si="22"/>
        <v>91</v>
      </c>
      <c r="AP49" s="166">
        <f>IF(K49="団",$S$50,"")</f>
        <v>15</v>
      </c>
      <c r="AQ49" s="1">
        <f t="shared" si="8"/>
        <v>1</v>
      </c>
    </row>
    <row r="50" spans="1:43" ht="20.25" customHeight="1">
      <c r="A50" s="1">
        <v>50</v>
      </c>
      <c r="C50" s="283"/>
      <c r="D50" s="273"/>
      <c r="E50" s="173" t="str">
        <f>IF('自由入力'!E46="","",'自由入力'!E46)</f>
        <v>茨城</v>
      </c>
      <c r="F50" s="174" t="str">
        <f>IF('自由入力'!F46="","",'自由入力'!F46)</f>
        <v>鉾田市立鉾田南</v>
      </c>
      <c r="G50" s="175"/>
      <c r="H50" s="276" t="str">
        <f>IF(E50="","","チーム得点")</f>
        <v>チーム得点</v>
      </c>
      <c r="I50" s="277"/>
      <c r="J50" s="166"/>
      <c r="K50" s="166"/>
      <c r="L50" s="170">
        <f>IF(K46="個","",IF(COUNT(L46:L49)=4,SUM(L46:L49)-MIN(L46:L49),IF(COUNT(L46:L49)=3,SUM(L46:L49),"")))</f>
        <v>30.85</v>
      </c>
      <c r="M50" s="170"/>
      <c r="N50" s="170">
        <f>IF(K46="個","",IF(COUNT(N46:N49)=4,SUM(N46:N49)-MIN(N46:N49),IF(COUNT(N46:N49)=3,SUM(N46:N49),"")))</f>
        <v>22.6</v>
      </c>
      <c r="O50" s="170">
        <f>IF(K46="個","",IF(COUNT(O46:O49)=4,SUM(O46:O49)-MIN(O46:O49),IF(COUNT(O46:O49)=3,SUM(O46:O49),"")))</f>
        <v>26.650000000000002</v>
      </c>
      <c r="P50" s="420"/>
      <c r="Q50" s="170">
        <f>R50</f>
        <v>80.10000000000001</v>
      </c>
      <c r="R50" s="420">
        <f>IF(COUNT(L50:O50)=3,SUM(L50:O50),"")</f>
        <v>80.10000000000001</v>
      </c>
      <c r="S50" s="171">
        <f>IF(K46="個","",IF(Q50="","",RANK(Q50,$Q$6:$Q$130)))</f>
        <v>15</v>
      </c>
      <c r="T50" s="244">
        <f>S50</f>
        <v>15</v>
      </c>
      <c r="U50" s="40"/>
      <c r="V50" s="42"/>
      <c r="W50" s="42"/>
      <c r="X50" s="42"/>
      <c r="Y50" s="42"/>
      <c r="Z50" s="39"/>
      <c r="AA50" s="6">
        <f t="shared" si="7"/>
      </c>
      <c r="AB50" s="182"/>
      <c r="AC50" s="166"/>
      <c r="AD50" s="166"/>
      <c r="AE50" s="166"/>
      <c r="AF50" s="170"/>
      <c r="AG50" s="183"/>
      <c r="AH50" s="170"/>
      <c r="AI50" s="183"/>
      <c r="AJ50" s="170"/>
      <c r="AK50" s="183"/>
      <c r="AL50" s="170"/>
      <c r="AM50" s="183"/>
      <c r="AN50" s="170"/>
      <c r="AO50" s="166">
        <f t="shared" si="22"/>
      </c>
      <c r="AP50" s="166"/>
      <c r="AQ50" s="1">
        <f t="shared" si="8"/>
        <v>0</v>
      </c>
    </row>
    <row r="51" spans="1:43" ht="20.25" customHeight="1">
      <c r="A51" s="1">
        <v>51</v>
      </c>
      <c r="C51" s="283"/>
      <c r="D51" s="272">
        <f>D46+1</f>
        <v>10</v>
      </c>
      <c r="E51" s="156" t="s">
        <v>197</v>
      </c>
      <c r="F51" s="157" t="s">
        <v>198</v>
      </c>
      <c r="G51" s="274" t="s">
        <v>199</v>
      </c>
      <c r="H51" s="160">
        <v>15</v>
      </c>
      <c r="I51" s="159" t="s">
        <v>200</v>
      </c>
      <c r="J51" s="160">
        <v>2</v>
      </c>
      <c r="K51" s="160" t="s">
        <v>50</v>
      </c>
      <c r="L51" s="154">
        <v>12.65</v>
      </c>
      <c r="M51" s="154">
        <v>10.35</v>
      </c>
      <c r="N51" s="154">
        <v>8.6</v>
      </c>
      <c r="O51" s="154">
        <v>11.15</v>
      </c>
      <c r="P51" s="419">
        <f t="shared" si="12"/>
        <v>42.75</v>
      </c>
      <c r="Q51" s="7"/>
      <c r="R51" s="420">
        <f>IF(COUNT(L51:O51)=4,SUM(L51:O51),"")</f>
        <v>42.75</v>
      </c>
      <c r="S51" s="171"/>
      <c r="T51" s="179">
        <f>IF(P51="","",RANK(P51,$P$6:$P$130))</f>
        <v>67</v>
      </c>
      <c r="U51" s="37"/>
      <c r="V51" s="38"/>
      <c r="W51" s="38"/>
      <c r="X51" s="38"/>
      <c r="Y51" s="38"/>
      <c r="Z51" s="39"/>
      <c r="AA51" s="6">
        <f t="shared" si="7"/>
        <v>67</v>
      </c>
      <c r="AB51" s="182" t="str">
        <f>E51&amp;F51</f>
        <v>群馬高崎市立佐野</v>
      </c>
      <c r="AC51" s="166">
        <f aca="true" t="shared" si="25" ref="AC51:AE54">H51</f>
        <v>15</v>
      </c>
      <c r="AD51" s="166" t="str">
        <f t="shared" si="25"/>
        <v>善如寺　絵理</v>
      </c>
      <c r="AE51" s="166">
        <f t="shared" si="25"/>
        <v>2</v>
      </c>
      <c r="AF51" s="170">
        <f>L51</f>
        <v>12.65</v>
      </c>
      <c r="AG51" s="183">
        <f t="shared" si="18"/>
        <v>26</v>
      </c>
      <c r="AH51" s="170">
        <f>M51</f>
        <v>10.35</v>
      </c>
      <c r="AI51" s="183">
        <f t="shared" si="19"/>
        <v>44</v>
      </c>
      <c r="AJ51" s="170">
        <f>N51</f>
        <v>8.6</v>
      </c>
      <c r="AK51" s="183">
        <f t="shared" si="20"/>
        <v>76</v>
      </c>
      <c r="AL51" s="170">
        <f>O51</f>
        <v>11.15</v>
      </c>
      <c r="AM51" s="183">
        <f t="shared" si="21"/>
        <v>61</v>
      </c>
      <c r="AN51" s="170">
        <f>R51</f>
        <v>42.75</v>
      </c>
      <c r="AO51" s="166">
        <f t="shared" si="22"/>
        <v>67</v>
      </c>
      <c r="AP51" s="166">
        <f>IF(K51="団",$S$55,"")</f>
        <v>13</v>
      </c>
      <c r="AQ51" s="1">
        <f t="shared" si="8"/>
        <v>1</v>
      </c>
    </row>
    <row r="52" spans="1:43" ht="20.25" customHeight="1">
      <c r="A52" s="1">
        <v>52</v>
      </c>
      <c r="C52" s="283"/>
      <c r="D52" s="283"/>
      <c r="E52" s="4" t="str">
        <f>E51</f>
        <v>群馬</v>
      </c>
      <c r="F52" s="5" t="str">
        <f>F51</f>
        <v>高崎市立佐野</v>
      </c>
      <c r="G52" s="275"/>
      <c r="H52" s="160">
        <v>16</v>
      </c>
      <c r="I52" s="161" t="s">
        <v>201</v>
      </c>
      <c r="J52" s="160">
        <v>1</v>
      </c>
      <c r="K52" s="160" t="s">
        <v>50</v>
      </c>
      <c r="L52" s="154">
        <v>10.25</v>
      </c>
      <c r="M52" s="154">
        <v>7.55</v>
      </c>
      <c r="N52" s="154">
        <v>7.45</v>
      </c>
      <c r="O52" s="154">
        <v>10.05</v>
      </c>
      <c r="P52" s="419">
        <f t="shared" si="12"/>
        <v>35.3</v>
      </c>
      <c r="Q52" s="7"/>
      <c r="R52" s="420">
        <f>IF(COUNT(L52:O52)=4,SUM(L52:O52),"")</f>
        <v>35.3</v>
      </c>
      <c r="S52" s="171"/>
      <c r="T52" s="179">
        <f>IF(P52="","",RANK(P52,$P$6:$P$130))</f>
        <v>79</v>
      </c>
      <c r="U52" s="37"/>
      <c r="V52" s="38"/>
      <c r="W52" s="38"/>
      <c r="X52" s="38"/>
      <c r="Y52" s="38"/>
      <c r="Z52" s="39"/>
      <c r="AA52" s="6">
        <f t="shared" si="7"/>
        <v>79</v>
      </c>
      <c r="AB52" s="182" t="str">
        <f>E52&amp;F52</f>
        <v>群馬高崎市立佐野</v>
      </c>
      <c r="AC52" s="166">
        <f t="shared" si="25"/>
        <v>16</v>
      </c>
      <c r="AD52" s="166" t="str">
        <f t="shared" si="25"/>
        <v>鈴木　花野</v>
      </c>
      <c r="AE52" s="166">
        <f t="shared" si="25"/>
        <v>1</v>
      </c>
      <c r="AF52" s="170">
        <f>L52</f>
        <v>10.25</v>
      </c>
      <c r="AG52" s="183">
        <f t="shared" si="18"/>
        <v>84</v>
      </c>
      <c r="AH52" s="170">
        <f>M52</f>
        <v>7.55</v>
      </c>
      <c r="AI52" s="183">
        <f t="shared" si="19"/>
        <v>75</v>
      </c>
      <c r="AJ52" s="170">
        <f>N52</f>
        <v>7.45</v>
      </c>
      <c r="AK52" s="183">
        <f t="shared" si="20"/>
        <v>84</v>
      </c>
      <c r="AL52" s="170">
        <f>O52</f>
        <v>10.05</v>
      </c>
      <c r="AM52" s="183">
        <f t="shared" si="21"/>
        <v>74</v>
      </c>
      <c r="AN52" s="170">
        <f>R52</f>
        <v>35.3</v>
      </c>
      <c r="AO52" s="166">
        <f t="shared" si="22"/>
        <v>79</v>
      </c>
      <c r="AP52" s="166">
        <f>IF(K52="団",$S$55,"")</f>
        <v>13</v>
      </c>
      <c r="AQ52" s="1">
        <f t="shared" si="8"/>
        <v>1</v>
      </c>
    </row>
    <row r="53" spans="1:43" ht="20.25" customHeight="1">
      <c r="A53" s="1">
        <v>53</v>
      </c>
      <c r="C53" s="283"/>
      <c r="D53" s="283"/>
      <c r="E53" s="4" t="str">
        <f>E51</f>
        <v>群馬</v>
      </c>
      <c r="F53" s="5" t="str">
        <f>F51</f>
        <v>高崎市立佐野</v>
      </c>
      <c r="G53" s="275"/>
      <c r="H53" s="160">
        <v>17</v>
      </c>
      <c r="I53" s="159" t="s">
        <v>202</v>
      </c>
      <c r="J53" s="160">
        <v>1</v>
      </c>
      <c r="K53" s="160" t="s">
        <v>50</v>
      </c>
      <c r="L53" s="154">
        <v>11.4</v>
      </c>
      <c r="M53" s="154">
        <v>8.3</v>
      </c>
      <c r="N53" s="154">
        <v>9.4</v>
      </c>
      <c r="O53" s="154">
        <v>9.95</v>
      </c>
      <c r="P53" s="419">
        <f t="shared" si="12"/>
        <v>39.05</v>
      </c>
      <c r="Q53" s="7"/>
      <c r="R53" s="420">
        <f>IF(COUNT(L53:O53)=4,SUM(L53:O53),"")</f>
        <v>39.05</v>
      </c>
      <c r="S53" s="171"/>
      <c r="T53" s="179">
        <f>IF(P53="","",RANK(P53,$P$6:$P$130))</f>
        <v>73</v>
      </c>
      <c r="U53" s="37"/>
      <c r="V53" s="38"/>
      <c r="W53" s="38"/>
      <c r="X53" s="38"/>
      <c r="Y53" s="38"/>
      <c r="Z53" s="39"/>
      <c r="AA53" s="6">
        <f t="shared" si="7"/>
        <v>73</v>
      </c>
      <c r="AB53" s="182" t="str">
        <f>E53&amp;F53</f>
        <v>群馬高崎市立佐野</v>
      </c>
      <c r="AC53" s="166">
        <f t="shared" si="25"/>
        <v>17</v>
      </c>
      <c r="AD53" s="166" t="str">
        <f t="shared" si="25"/>
        <v>鈴木　真木</v>
      </c>
      <c r="AE53" s="166">
        <f t="shared" si="25"/>
        <v>1</v>
      </c>
      <c r="AF53" s="170">
        <f>L53</f>
        <v>11.4</v>
      </c>
      <c r="AG53" s="183">
        <f t="shared" si="18"/>
        <v>70</v>
      </c>
      <c r="AH53" s="170">
        <f>M53</f>
        <v>8.3</v>
      </c>
      <c r="AI53" s="183">
        <f t="shared" si="19"/>
        <v>71</v>
      </c>
      <c r="AJ53" s="170">
        <f>N53</f>
        <v>9.4</v>
      </c>
      <c r="AK53" s="183">
        <f t="shared" si="20"/>
        <v>70</v>
      </c>
      <c r="AL53" s="170">
        <f>O53</f>
        <v>9.95</v>
      </c>
      <c r="AM53" s="183">
        <f t="shared" si="21"/>
        <v>75</v>
      </c>
      <c r="AN53" s="170">
        <f>R53</f>
        <v>39.05</v>
      </c>
      <c r="AO53" s="166">
        <f t="shared" si="22"/>
        <v>73</v>
      </c>
      <c r="AP53" s="166">
        <f>IF(K53="団",$S$55,"")</f>
        <v>13</v>
      </c>
      <c r="AQ53" s="1">
        <f t="shared" si="8"/>
        <v>1</v>
      </c>
    </row>
    <row r="54" spans="1:43" ht="20.25" customHeight="1">
      <c r="A54" s="1">
        <v>54</v>
      </c>
      <c r="C54" s="283"/>
      <c r="D54" s="283"/>
      <c r="E54" s="4" t="str">
        <f>E51</f>
        <v>群馬</v>
      </c>
      <c r="F54" s="5" t="str">
        <f>F51</f>
        <v>高崎市立佐野</v>
      </c>
      <c r="G54" s="275"/>
      <c r="H54" s="160">
        <v>18</v>
      </c>
      <c r="I54" s="159" t="s">
        <v>203</v>
      </c>
      <c r="J54" s="160">
        <v>1</v>
      </c>
      <c r="K54" s="160" t="s">
        <v>50</v>
      </c>
      <c r="L54" s="154">
        <v>10.15</v>
      </c>
      <c r="M54" s="154">
        <v>0</v>
      </c>
      <c r="N54" s="154">
        <v>5.45</v>
      </c>
      <c r="O54" s="154">
        <v>6.15</v>
      </c>
      <c r="P54" s="419">
        <f t="shared" si="12"/>
        <v>21.75</v>
      </c>
      <c r="Q54" s="7"/>
      <c r="R54" s="420">
        <f>IF(COUNT(L54:O54)=4,SUM(L54:O54),"")</f>
        <v>21.75</v>
      </c>
      <c r="S54" s="171"/>
      <c r="T54" s="180">
        <f>IF(P54="","",RANK(P54,$P$6:$P$130))</f>
        <v>97</v>
      </c>
      <c r="U54" s="40"/>
      <c r="V54" s="41"/>
      <c r="W54" s="38"/>
      <c r="X54" s="38"/>
      <c r="Y54" s="38"/>
      <c r="Z54" s="39"/>
      <c r="AA54" s="6">
        <f t="shared" si="7"/>
        <v>97</v>
      </c>
      <c r="AB54" s="182" t="str">
        <f>E54&amp;F54</f>
        <v>群馬高崎市立佐野</v>
      </c>
      <c r="AC54" s="166">
        <f t="shared" si="25"/>
        <v>18</v>
      </c>
      <c r="AD54" s="166" t="str">
        <f t="shared" si="25"/>
        <v>関澤　紀香</v>
      </c>
      <c r="AE54" s="166">
        <f t="shared" si="25"/>
        <v>1</v>
      </c>
      <c r="AF54" s="170">
        <f>L54</f>
        <v>10.15</v>
      </c>
      <c r="AG54" s="183">
        <f t="shared" si="18"/>
        <v>86</v>
      </c>
      <c r="AH54" s="170">
        <f>M54</f>
        <v>0</v>
      </c>
      <c r="AI54" s="183">
        <f t="shared" si="19"/>
        <v>98</v>
      </c>
      <c r="AJ54" s="170">
        <f>N54</f>
        <v>5.45</v>
      </c>
      <c r="AK54" s="183">
        <f t="shared" si="20"/>
        <v>98</v>
      </c>
      <c r="AL54" s="170">
        <f>O54</f>
        <v>6.15</v>
      </c>
      <c r="AM54" s="183">
        <f t="shared" si="21"/>
        <v>93</v>
      </c>
      <c r="AN54" s="170">
        <f>R54</f>
        <v>21.75</v>
      </c>
      <c r="AO54" s="166">
        <f t="shared" si="22"/>
        <v>97</v>
      </c>
      <c r="AP54" s="166">
        <f>IF(K54="団",$S$55,"")</f>
        <v>13</v>
      </c>
      <c r="AQ54" s="1">
        <f t="shared" si="8"/>
        <v>1</v>
      </c>
    </row>
    <row r="55" spans="1:43" ht="20.25" customHeight="1">
      <c r="A55" s="1">
        <v>55</v>
      </c>
      <c r="C55" s="283"/>
      <c r="D55" s="273"/>
      <c r="E55" s="173" t="str">
        <f>IF('自由入力'!E51="","",'自由入力'!E51)</f>
        <v>群馬</v>
      </c>
      <c r="F55" s="174" t="str">
        <f>IF('自由入力'!F51="","",'自由入力'!F51)</f>
        <v>高崎市立佐野</v>
      </c>
      <c r="G55" s="175"/>
      <c r="H55" s="276" t="str">
        <f>IF(E55="","","チーム得点")</f>
        <v>チーム得点</v>
      </c>
      <c r="I55" s="277"/>
      <c r="J55" s="166"/>
      <c r="K55" s="166"/>
      <c r="L55" s="170">
        <f>IF(K51="個","",IF(COUNT(L51:L54)=4,SUM(L51:L54)-MIN(L51:L54),IF(COUNT(L51:L54)=3,SUM(L51:L54),"")))</f>
        <v>34.3</v>
      </c>
      <c r="M55" s="170"/>
      <c r="N55" s="170">
        <f>IF(K51="個","",IF(COUNT(N51:N54)=4,SUM(N51:N54)-MIN(N51:N54),IF(COUNT(N51:N54)=3,SUM(N51:N54),"")))</f>
        <v>25.450000000000003</v>
      </c>
      <c r="O55" s="170">
        <f>IF(K51="個","",IF(COUNT(O51:O54)=4,SUM(O51:O54)-MIN(O51:O54),IF(COUNT(O51:O54)=3,SUM(O51:O54),"")))</f>
        <v>31.150000000000006</v>
      </c>
      <c r="P55" s="420"/>
      <c r="Q55" s="170">
        <f>R55</f>
        <v>90.9</v>
      </c>
      <c r="R55" s="420">
        <f>IF(COUNT(L55:O55)=3,SUM(L55:O55),"")</f>
        <v>90.9</v>
      </c>
      <c r="S55" s="171">
        <f>IF(K51="個","",IF(Q55="","",RANK(Q55,$Q$6:$Q$130)))</f>
        <v>13</v>
      </c>
      <c r="T55" s="244">
        <f>S55</f>
        <v>13</v>
      </c>
      <c r="U55" s="40"/>
      <c r="V55" s="42"/>
      <c r="W55" s="42"/>
      <c r="X55" s="42"/>
      <c r="Y55" s="42"/>
      <c r="Z55" s="39"/>
      <c r="AA55" s="6">
        <f t="shared" si="7"/>
      </c>
      <c r="AB55" s="182"/>
      <c r="AC55" s="166"/>
      <c r="AD55" s="166"/>
      <c r="AE55" s="166"/>
      <c r="AF55" s="170"/>
      <c r="AG55" s="183"/>
      <c r="AH55" s="170"/>
      <c r="AI55" s="183"/>
      <c r="AJ55" s="170"/>
      <c r="AK55" s="183"/>
      <c r="AL55" s="170"/>
      <c r="AM55" s="183"/>
      <c r="AN55" s="170"/>
      <c r="AO55" s="166">
        <f t="shared" si="22"/>
      </c>
      <c r="AP55" s="166"/>
      <c r="AQ55" s="1">
        <f t="shared" si="8"/>
        <v>0</v>
      </c>
    </row>
    <row r="56" spans="1:43" ht="20.25" customHeight="1">
      <c r="A56" s="1">
        <v>56</v>
      </c>
      <c r="C56" s="283"/>
      <c r="D56" s="271">
        <f>D51+1</f>
        <v>11</v>
      </c>
      <c r="E56" s="156" t="s">
        <v>204</v>
      </c>
      <c r="F56" s="157" t="s">
        <v>205</v>
      </c>
      <c r="G56" s="284" t="s">
        <v>206</v>
      </c>
      <c r="H56" s="160">
        <v>35</v>
      </c>
      <c r="I56" s="159" t="s">
        <v>207</v>
      </c>
      <c r="J56" s="160">
        <v>3</v>
      </c>
      <c r="K56" s="160" t="s">
        <v>50</v>
      </c>
      <c r="L56" s="154">
        <v>10.1</v>
      </c>
      <c r="M56" s="154">
        <v>3</v>
      </c>
      <c r="N56" s="154">
        <v>6.7</v>
      </c>
      <c r="O56" s="154">
        <v>5.45</v>
      </c>
      <c r="P56" s="419">
        <f t="shared" si="12"/>
        <v>25.25</v>
      </c>
      <c r="Q56" s="7"/>
      <c r="R56" s="420">
        <f>IF(COUNT(L56:O56)=4,SUM(L56:O56),"")</f>
        <v>25.25</v>
      </c>
      <c r="S56" s="171"/>
      <c r="T56" s="179">
        <f>IF(P56="","",RANK(P56,$P$6:$P$130))</f>
        <v>93</v>
      </c>
      <c r="U56" s="37"/>
      <c r="V56" s="38"/>
      <c r="W56" s="38"/>
      <c r="X56" s="38"/>
      <c r="Y56" s="38"/>
      <c r="Z56" s="39"/>
      <c r="AA56" s="6">
        <f t="shared" si="7"/>
        <v>93</v>
      </c>
      <c r="AB56" s="182" t="str">
        <f>E56&amp;F56</f>
        <v>神奈川横浜市立松本</v>
      </c>
      <c r="AC56" s="166">
        <f aca="true" t="shared" si="26" ref="AC56:AE59">H56</f>
        <v>35</v>
      </c>
      <c r="AD56" s="166" t="str">
        <f t="shared" si="26"/>
        <v>佐藤　菜美</v>
      </c>
      <c r="AE56" s="166">
        <f t="shared" si="26"/>
        <v>3</v>
      </c>
      <c r="AF56" s="170">
        <f>L56</f>
        <v>10.1</v>
      </c>
      <c r="AG56" s="183">
        <f t="shared" si="18"/>
        <v>87</v>
      </c>
      <c r="AH56" s="170">
        <f>M56</f>
        <v>3</v>
      </c>
      <c r="AI56" s="183">
        <f t="shared" si="19"/>
        <v>95</v>
      </c>
      <c r="AJ56" s="170">
        <f>N56</f>
        <v>6.7</v>
      </c>
      <c r="AK56" s="183">
        <f t="shared" si="20"/>
        <v>93</v>
      </c>
      <c r="AL56" s="170">
        <f>O56</f>
        <v>5.45</v>
      </c>
      <c r="AM56" s="183">
        <f t="shared" si="21"/>
        <v>96</v>
      </c>
      <c r="AN56" s="170">
        <f>R56</f>
        <v>25.25</v>
      </c>
      <c r="AO56" s="166">
        <f t="shared" si="22"/>
        <v>93</v>
      </c>
      <c r="AP56" s="166">
        <f>IF(K56="団",$S$60,"")</f>
        <v>8</v>
      </c>
      <c r="AQ56" s="1">
        <f t="shared" si="8"/>
        <v>1</v>
      </c>
    </row>
    <row r="57" spans="1:43" ht="20.25" customHeight="1">
      <c r="A57" s="1">
        <v>57</v>
      </c>
      <c r="C57" s="283"/>
      <c r="D57" s="271"/>
      <c r="E57" s="4" t="str">
        <f>E56</f>
        <v>神奈川</v>
      </c>
      <c r="F57" s="5" t="str">
        <f>F56</f>
        <v>横浜市立松本</v>
      </c>
      <c r="G57" s="285"/>
      <c r="H57" s="160">
        <v>36</v>
      </c>
      <c r="I57" s="159" t="s">
        <v>21</v>
      </c>
      <c r="J57" s="160">
        <v>3</v>
      </c>
      <c r="K57" s="160" t="s">
        <v>50</v>
      </c>
      <c r="L57" s="154">
        <v>12.6</v>
      </c>
      <c r="M57" s="154">
        <v>11.35</v>
      </c>
      <c r="N57" s="154">
        <v>12.4</v>
      </c>
      <c r="O57" s="154">
        <v>13.55</v>
      </c>
      <c r="P57" s="419">
        <f t="shared" si="12"/>
        <v>49.900000000000006</v>
      </c>
      <c r="Q57" s="7"/>
      <c r="R57" s="420">
        <f>IF(COUNT(L57:O57)=4,SUM(L57:O57),"")</f>
        <v>49.900000000000006</v>
      </c>
      <c r="S57" s="171"/>
      <c r="T57" s="179">
        <f>IF(P57="","",RANK(P57,$P$6:$P$130))</f>
        <v>19</v>
      </c>
      <c r="U57" s="37"/>
      <c r="V57" s="38"/>
      <c r="W57" s="38"/>
      <c r="X57" s="38"/>
      <c r="Y57" s="38"/>
      <c r="Z57" s="39"/>
      <c r="AA57" s="6">
        <f t="shared" si="7"/>
        <v>19</v>
      </c>
      <c r="AB57" s="182" t="str">
        <f>E57&amp;F57</f>
        <v>神奈川横浜市立松本</v>
      </c>
      <c r="AC57" s="166">
        <f t="shared" si="26"/>
        <v>36</v>
      </c>
      <c r="AD57" s="166" t="str">
        <f t="shared" si="26"/>
        <v>杉田　しずか</v>
      </c>
      <c r="AE57" s="166">
        <f t="shared" si="26"/>
        <v>3</v>
      </c>
      <c r="AF57" s="170">
        <f>L57</f>
        <v>12.6</v>
      </c>
      <c r="AG57" s="183">
        <f t="shared" si="18"/>
        <v>29</v>
      </c>
      <c r="AH57" s="170">
        <f>M57</f>
        <v>11.35</v>
      </c>
      <c r="AI57" s="183">
        <f t="shared" si="19"/>
        <v>28</v>
      </c>
      <c r="AJ57" s="170">
        <f>N57</f>
        <v>12.4</v>
      </c>
      <c r="AK57" s="183">
        <f t="shared" si="20"/>
        <v>28</v>
      </c>
      <c r="AL57" s="170">
        <f>O57</f>
        <v>13.55</v>
      </c>
      <c r="AM57" s="183">
        <f t="shared" si="21"/>
        <v>8</v>
      </c>
      <c r="AN57" s="170">
        <f>R57</f>
        <v>49.900000000000006</v>
      </c>
      <c r="AO57" s="166">
        <f t="shared" si="22"/>
        <v>19</v>
      </c>
      <c r="AP57" s="166">
        <f>IF(K57="団",$S$60,"")</f>
        <v>8</v>
      </c>
      <c r="AQ57" s="1">
        <f t="shared" si="8"/>
        <v>2</v>
      </c>
    </row>
    <row r="58" spans="1:43" ht="20.25" customHeight="1">
      <c r="A58" s="1">
        <v>58</v>
      </c>
      <c r="C58" s="283"/>
      <c r="D58" s="271"/>
      <c r="E58" s="4" t="str">
        <f>E56</f>
        <v>神奈川</v>
      </c>
      <c r="F58" s="5" t="str">
        <f>F56</f>
        <v>横浜市立松本</v>
      </c>
      <c r="G58" s="285"/>
      <c r="H58" s="160">
        <v>37</v>
      </c>
      <c r="I58" s="159" t="s">
        <v>208</v>
      </c>
      <c r="J58" s="160">
        <v>1</v>
      </c>
      <c r="K58" s="160" t="s">
        <v>50</v>
      </c>
      <c r="L58" s="154">
        <v>11.7</v>
      </c>
      <c r="M58" s="154">
        <v>8.8</v>
      </c>
      <c r="N58" s="154">
        <v>12.05</v>
      </c>
      <c r="O58" s="154">
        <v>11.4</v>
      </c>
      <c r="P58" s="419">
        <f t="shared" si="12"/>
        <v>43.949999999999996</v>
      </c>
      <c r="Q58" s="7"/>
      <c r="R58" s="420">
        <f>IF(COUNT(L58:O58)=4,SUM(L58:O58),"")</f>
        <v>43.949999999999996</v>
      </c>
      <c r="S58" s="171"/>
      <c r="T58" s="179">
        <f>IF(P58="","",RANK(P58,$P$6:$P$130))</f>
        <v>58</v>
      </c>
      <c r="U58" s="37"/>
      <c r="V58" s="38"/>
      <c r="W58" s="38"/>
      <c r="X58" s="38"/>
      <c r="Y58" s="38"/>
      <c r="Z58" s="39"/>
      <c r="AA58" s="6">
        <f t="shared" si="7"/>
        <v>58</v>
      </c>
      <c r="AB58" s="182" t="str">
        <f>E58&amp;F58</f>
        <v>神奈川横浜市立松本</v>
      </c>
      <c r="AC58" s="166">
        <f t="shared" si="26"/>
        <v>37</v>
      </c>
      <c r="AD58" s="166" t="str">
        <f t="shared" si="26"/>
        <v>青木　飛鳥</v>
      </c>
      <c r="AE58" s="166">
        <f t="shared" si="26"/>
        <v>1</v>
      </c>
      <c r="AF58" s="170">
        <f>L58</f>
        <v>11.7</v>
      </c>
      <c r="AG58" s="183">
        <f t="shared" si="18"/>
        <v>62</v>
      </c>
      <c r="AH58" s="170">
        <f>M58</f>
        <v>8.8</v>
      </c>
      <c r="AI58" s="183">
        <f t="shared" si="19"/>
        <v>67</v>
      </c>
      <c r="AJ58" s="170">
        <f>N58</f>
        <v>12.05</v>
      </c>
      <c r="AK58" s="183">
        <f t="shared" si="20"/>
        <v>36</v>
      </c>
      <c r="AL58" s="170">
        <f>O58</f>
        <v>11.4</v>
      </c>
      <c r="AM58" s="183">
        <f t="shared" si="21"/>
        <v>58</v>
      </c>
      <c r="AN58" s="170">
        <f>R58</f>
        <v>43.949999999999996</v>
      </c>
      <c r="AO58" s="166">
        <f t="shared" si="22"/>
        <v>58</v>
      </c>
      <c r="AP58" s="166">
        <f>IF(K58="団",$S$60,"")</f>
        <v>8</v>
      </c>
      <c r="AQ58" s="1">
        <f t="shared" si="8"/>
        <v>2</v>
      </c>
    </row>
    <row r="59" spans="1:43" ht="20.25" customHeight="1">
      <c r="A59" s="1">
        <v>59</v>
      </c>
      <c r="C59" s="283"/>
      <c r="D59" s="271"/>
      <c r="E59" s="4" t="str">
        <f>E56</f>
        <v>神奈川</v>
      </c>
      <c r="F59" s="5" t="str">
        <f>F56</f>
        <v>横浜市立松本</v>
      </c>
      <c r="G59" s="285"/>
      <c r="H59" s="160">
        <v>38</v>
      </c>
      <c r="I59" s="159" t="s">
        <v>209</v>
      </c>
      <c r="J59" s="160">
        <v>1</v>
      </c>
      <c r="K59" s="160" t="s">
        <v>50</v>
      </c>
      <c r="L59" s="154">
        <v>12.5</v>
      </c>
      <c r="M59" s="154">
        <v>10.35</v>
      </c>
      <c r="N59" s="154">
        <v>10.3</v>
      </c>
      <c r="O59" s="154">
        <v>11.45</v>
      </c>
      <c r="P59" s="419">
        <f t="shared" si="12"/>
        <v>44.60000000000001</v>
      </c>
      <c r="Q59" s="7"/>
      <c r="R59" s="420">
        <f>IF(COUNT(L59:O59)=4,SUM(L59:O59),"")</f>
        <v>44.60000000000001</v>
      </c>
      <c r="S59" s="171"/>
      <c r="T59" s="179">
        <f>IF(P59="","",RANK(P59,$P$6:$P$130))</f>
        <v>52</v>
      </c>
      <c r="U59" s="40"/>
      <c r="V59" s="41"/>
      <c r="W59" s="38"/>
      <c r="X59" s="38"/>
      <c r="Y59" s="38"/>
      <c r="Z59" s="39"/>
      <c r="AA59" s="6">
        <f t="shared" si="7"/>
        <v>52</v>
      </c>
      <c r="AB59" s="182" t="str">
        <f>E59&amp;F59</f>
        <v>神奈川横浜市立松本</v>
      </c>
      <c r="AC59" s="166">
        <f t="shared" si="26"/>
        <v>38</v>
      </c>
      <c r="AD59" s="166" t="str">
        <f t="shared" si="26"/>
        <v>後藤　優里</v>
      </c>
      <c r="AE59" s="166">
        <f t="shared" si="26"/>
        <v>1</v>
      </c>
      <c r="AF59" s="170">
        <f>L59</f>
        <v>12.5</v>
      </c>
      <c r="AG59" s="183">
        <f t="shared" si="18"/>
        <v>37</v>
      </c>
      <c r="AH59" s="170">
        <f>M59</f>
        <v>10.35</v>
      </c>
      <c r="AI59" s="183">
        <f t="shared" si="19"/>
        <v>44</v>
      </c>
      <c r="AJ59" s="170">
        <f>N59</f>
        <v>10.3</v>
      </c>
      <c r="AK59" s="183">
        <f t="shared" si="20"/>
        <v>59</v>
      </c>
      <c r="AL59" s="170">
        <f>O59</f>
        <v>11.45</v>
      </c>
      <c r="AM59" s="183">
        <f t="shared" si="21"/>
        <v>56</v>
      </c>
      <c r="AN59" s="170">
        <f>R59</f>
        <v>44.60000000000001</v>
      </c>
      <c r="AO59" s="166">
        <f t="shared" si="22"/>
        <v>52</v>
      </c>
      <c r="AP59" s="166">
        <f>IF(K59="団",$S$60,"")</f>
        <v>8</v>
      </c>
      <c r="AQ59" s="1">
        <f t="shared" si="8"/>
        <v>1</v>
      </c>
    </row>
    <row r="60" spans="1:43" ht="20.25" customHeight="1">
      <c r="A60" s="1">
        <v>60</v>
      </c>
      <c r="C60" s="283"/>
      <c r="D60" s="271"/>
      <c r="E60" s="173" t="str">
        <f>IF('自由入力'!E56="","",'自由入力'!E56)</f>
        <v>神奈川</v>
      </c>
      <c r="F60" s="174" t="str">
        <f>IF('自由入力'!F56="","",'自由入力'!F56)</f>
        <v>横浜市立松本</v>
      </c>
      <c r="G60" s="175"/>
      <c r="H60" s="276" t="str">
        <f>IF(E60="","","チーム得点")</f>
        <v>チーム得点</v>
      </c>
      <c r="I60" s="277"/>
      <c r="J60" s="166"/>
      <c r="K60" s="166"/>
      <c r="L60" s="170">
        <f>IF(K56="個","",IF(COUNT(L56:L59)=4,SUM(L56:L59)-MIN(L56:L59),IF(COUNT(L56:L59)=3,SUM(L56:L59),"")))</f>
        <v>36.8</v>
      </c>
      <c r="M60" s="170"/>
      <c r="N60" s="170">
        <f>IF(K56="個","",IF(COUNT(N56:N59)=4,SUM(N56:N59)-MIN(N56:N59),IF(COUNT(N56:N59)=3,SUM(N56:N59),"")))</f>
        <v>34.75</v>
      </c>
      <c r="O60" s="170">
        <f>IF(K56="個","",IF(COUNT(O56:O59)=4,SUM(O56:O59)-MIN(O56:O59),IF(COUNT(O56:O59)=3,SUM(O56:O59),"")))</f>
        <v>36.39999999999999</v>
      </c>
      <c r="P60" s="420"/>
      <c r="Q60" s="170">
        <f>R60</f>
        <v>107.94999999999999</v>
      </c>
      <c r="R60" s="420">
        <f>IF(COUNT(L60:O60)=3,SUM(L60:O60),"")</f>
        <v>107.94999999999999</v>
      </c>
      <c r="S60" s="171">
        <f>IF(K56="個","",IF(Q60="","",RANK(Q60,$Q$6:$Q$130)))</f>
        <v>8</v>
      </c>
      <c r="T60" s="244">
        <f>S60</f>
        <v>8</v>
      </c>
      <c r="U60" s="40"/>
      <c r="V60" s="42"/>
      <c r="W60" s="42"/>
      <c r="X60" s="42"/>
      <c r="Y60" s="42"/>
      <c r="Z60" s="39"/>
      <c r="AA60" s="6">
        <f t="shared" si="7"/>
      </c>
      <c r="AB60" s="182"/>
      <c r="AC60" s="166"/>
      <c r="AD60" s="166"/>
      <c r="AE60" s="166"/>
      <c r="AF60" s="170"/>
      <c r="AG60" s="183"/>
      <c r="AH60" s="170"/>
      <c r="AI60" s="183"/>
      <c r="AJ60" s="170"/>
      <c r="AK60" s="183"/>
      <c r="AL60" s="170"/>
      <c r="AM60" s="183"/>
      <c r="AN60" s="170"/>
      <c r="AO60" s="166">
        <f t="shared" si="22"/>
      </c>
      <c r="AP60" s="166"/>
      <c r="AQ60" s="1">
        <f t="shared" si="8"/>
        <v>0</v>
      </c>
    </row>
    <row r="61" spans="1:43" ht="20.25" customHeight="1">
      <c r="A61" s="1">
        <v>61</v>
      </c>
      <c r="C61" s="283"/>
      <c r="D61" s="271">
        <f>D56+1</f>
        <v>12</v>
      </c>
      <c r="E61" s="162" t="s">
        <v>188</v>
      </c>
      <c r="F61" s="163" t="s">
        <v>414</v>
      </c>
      <c r="G61" s="165" t="s">
        <v>210</v>
      </c>
      <c r="H61" s="160">
        <v>103</v>
      </c>
      <c r="I61" s="159" t="s">
        <v>211</v>
      </c>
      <c r="J61" s="160">
        <v>2</v>
      </c>
      <c r="K61" s="160" t="s">
        <v>51</v>
      </c>
      <c r="L61" s="154">
        <v>12.3</v>
      </c>
      <c r="M61" s="154">
        <v>10.7</v>
      </c>
      <c r="N61" s="154">
        <v>12</v>
      </c>
      <c r="O61" s="154">
        <v>11.15</v>
      </c>
      <c r="P61" s="419">
        <f t="shared" si="12"/>
        <v>46.15</v>
      </c>
      <c r="Q61" s="7"/>
      <c r="R61" s="420">
        <f>IF(COUNT(L61:O61)=4,SUM(L61:O61),"")</f>
        <v>46.15</v>
      </c>
      <c r="S61" s="171"/>
      <c r="T61" s="179">
        <f>IF(P61="","",RANK(P61,$P$6:$P$130))</f>
        <v>43</v>
      </c>
      <c r="U61" s="37"/>
      <c r="V61" s="38"/>
      <c r="W61" s="38"/>
      <c r="X61" s="38"/>
      <c r="Y61" s="38"/>
      <c r="Z61" s="39"/>
      <c r="AA61" s="6">
        <f t="shared" si="7"/>
        <v>43</v>
      </c>
      <c r="AB61" s="182" t="str">
        <f>E61&amp;F61</f>
        <v>山梨中央市立田富</v>
      </c>
      <c r="AC61" s="166">
        <f aca="true" t="shared" si="27" ref="AC61:AE64">H61</f>
        <v>103</v>
      </c>
      <c r="AD61" s="166" t="str">
        <f t="shared" si="27"/>
        <v>藤本　みのり</v>
      </c>
      <c r="AE61" s="166">
        <f t="shared" si="27"/>
        <v>2</v>
      </c>
      <c r="AF61" s="170">
        <f>L61</f>
        <v>12.3</v>
      </c>
      <c r="AG61" s="183">
        <f t="shared" si="18"/>
        <v>47</v>
      </c>
      <c r="AH61" s="170">
        <f aca="true" t="shared" si="28" ref="AH61:AH74">M61</f>
        <v>10.7</v>
      </c>
      <c r="AI61" s="183">
        <f t="shared" si="19"/>
        <v>37</v>
      </c>
      <c r="AJ61" s="170">
        <f aca="true" t="shared" si="29" ref="AJ61:AJ74">N61</f>
        <v>12</v>
      </c>
      <c r="AK61" s="183">
        <f t="shared" si="20"/>
        <v>39</v>
      </c>
      <c r="AL61" s="170">
        <f aca="true" t="shared" si="30" ref="AL61:AL74">O61</f>
        <v>11.15</v>
      </c>
      <c r="AM61" s="183">
        <f t="shared" si="21"/>
        <v>61</v>
      </c>
      <c r="AN61" s="170">
        <f>R61</f>
        <v>46.15</v>
      </c>
      <c r="AO61" s="166">
        <f t="shared" si="22"/>
        <v>43</v>
      </c>
      <c r="AP61" s="166">
        <f>IF(K61="団",$S$65,"")</f>
      </c>
      <c r="AQ61" s="1">
        <f t="shared" si="8"/>
        <v>1</v>
      </c>
    </row>
    <row r="62" spans="1:43" ht="20.25" customHeight="1">
      <c r="A62" s="1">
        <v>62</v>
      </c>
      <c r="C62" s="283"/>
      <c r="D62" s="271"/>
      <c r="E62" s="162" t="s">
        <v>161</v>
      </c>
      <c r="F62" s="163" t="s">
        <v>413</v>
      </c>
      <c r="G62" s="164" t="s">
        <v>212</v>
      </c>
      <c r="H62" s="160">
        <v>113</v>
      </c>
      <c r="I62" s="161" t="s">
        <v>213</v>
      </c>
      <c r="J62" s="160">
        <v>3</v>
      </c>
      <c r="K62" s="160" t="s">
        <v>51</v>
      </c>
      <c r="L62" s="154">
        <v>12.15</v>
      </c>
      <c r="M62" s="154">
        <v>13.1</v>
      </c>
      <c r="N62" s="154">
        <v>11.45</v>
      </c>
      <c r="O62" s="154">
        <v>11.05</v>
      </c>
      <c r="P62" s="419">
        <f t="shared" si="12"/>
        <v>47.75</v>
      </c>
      <c r="Q62" s="7"/>
      <c r="R62" s="420">
        <f>IF(COUNT(L62:O62)=4,SUM(L62:O62),"")</f>
        <v>47.75</v>
      </c>
      <c r="S62" s="171"/>
      <c r="T62" s="179">
        <f>IF(P62="","",RANK(P62,$P$6:$P$130))</f>
        <v>37</v>
      </c>
      <c r="U62" s="37"/>
      <c r="V62" s="38"/>
      <c r="W62" s="38"/>
      <c r="X62" s="38"/>
      <c r="Y62" s="38"/>
      <c r="Z62" s="39"/>
      <c r="AA62" s="6">
        <f t="shared" si="7"/>
        <v>37</v>
      </c>
      <c r="AB62" s="182" t="str">
        <f>E62&amp;F62</f>
        <v>群馬高崎市立大類</v>
      </c>
      <c r="AC62" s="166">
        <f t="shared" si="27"/>
        <v>113</v>
      </c>
      <c r="AD62" s="166" t="str">
        <f t="shared" si="27"/>
        <v>田口　　希</v>
      </c>
      <c r="AE62" s="166">
        <f t="shared" si="27"/>
        <v>3</v>
      </c>
      <c r="AF62" s="170">
        <f>L62</f>
        <v>12.15</v>
      </c>
      <c r="AG62" s="183">
        <f t="shared" si="18"/>
        <v>51</v>
      </c>
      <c r="AH62" s="170">
        <f t="shared" si="28"/>
        <v>13.1</v>
      </c>
      <c r="AI62" s="183">
        <f t="shared" si="19"/>
        <v>7</v>
      </c>
      <c r="AJ62" s="170">
        <f t="shared" si="29"/>
        <v>11.45</v>
      </c>
      <c r="AK62" s="183">
        <f t="shared" si="20"/>
        <v>47</v>
      </c>
      <c r="AL62" s="170">
        <f t="shared" si="30"/>
        <v>11.05</v>
      </c>
      <c r="AM62" s="183">
        <f t="shared" si="21"/>
        <v>64</v>
      </c>
      <c r="AN62" s="170">
        <f>R62</f>
        <v>47.75</v>
      </c>
      <c r="AO62" s="166">
        <f t="shared" si="22"/>
        <v>37</v>
      </c>
      <c r="AP62" s="166">
        <f>IF(K62="団",$S$65,"")</f>
      </c>
      <c r="AQ62" s="1">
        <f t="shared" si="8"/>
        <v>1</v>
      </c>
    </row>
    <row r="63" spans="1:43" ht="20.25" customHeight="1">
      <c r="A63" s="1">
        <v>63</v>
      </c>
      <c r="C63" s="283"/>
      <c r="D63" s="271"/>
      <c r="E63" s="162" t="s">
        <v>186</v>
      </c>
      <c r="F63" s="163" t="s">
        <v>412</v>
      </c>
      <c r="G63" s="164" t="s">
        <v>214</v>
      </c>
      <c r="H63" s="160">
        <v>173</v>
      </c>
      <c r="I63" s="159" t="s">
        <v>215</v>
      </c>
      <c r="J63" s="160">
        <v>1</v>
      </c>
      <c r="K63" s="160" t="s">
        <v>51</v>
      </c>
      <c r="L63" s="154">
        <v>11.3</v>
      </c>
      <c r="M63" s="154">
        <v>12.25</v>
      </c>
      <c r="N63" s="154">
        <v>12.2</v>
      </c>
      <c r="O63" s="154">
        <v>13.15</v>
      </c>
      <c r="P63" s="419">
        <f t="shared" si="12"/>
        <v>48.9</v>
      </c>
      <c r="Q63" s="7"/>
      <c r="R63" s="420">
        <f>IF(COUNT(L63:O63)=4,SUM(L63:O63),"")</f>
        <v>48.9</v>
      </c>
      <c r="S63" s="171"/>
      <c r="T63" s="179">
        <f>IF(P63="","",RANK(P63,$P$6:$P$130))</f>
        <v>25</v>
      </c>
      <c r="U63" s="37"/>
      <c r="V63" s="38"/>
      <c r="W63" s="38"/>
      <c r="X63" s="38"/>
      <c r="Y63" s="38"/>
      <c r="Z63" s="39"/>
      <c r="AA63" s="6">
        <f t="shared" si="7"/>
        <v>25</v>
      </c>
      <c r="AB63" s="182" t="str">
        <f>E63&amp;F63</f>
        <v>千葉八千代市立村上東</v>
      </c>
      <c r="AC63" s="166">
        <f t="shared" si="27"/>
        <v>173</v>
      </c>
      <c r="AD63" s="166" t="str">
        <f t="shared" si="27"/>
        <v>野々村　璃</v>
      </c>
      <c r="AE63" s="166">
        <f t="shared" si="27"/>
        <v>1</v>
      </c>
      <c r="AF63" s="170">
        <f>L63</f>
        <v>11.3</v>
      </c>
      <c r="AG63" s="183">
        <f t="shared" si="18"/>
        <v>73</v>
      </c>
      <c r="AH63" s="170">
        <f t="shared" si="28"/>
        <v>12.25</v>
      </c>
      <c r="AI63" s="183">
        <f t="shared" si="19"/>
        <v>16</v>
      </c>
      <c r="AJ63" s="170">
        <f t="shared" si="29"/>
        <v>12.2</v>
      </c>
      <c r="AK63" s="183">
        <f t="shared" si="20"/>
        <v>34</v>
      </c>
      <c r="AL63" s="170">
        <f t="shared" si="30"/>
        <v>13.15</v>
      </c>
      <c r="AM63" s="183">
        <f t="shared" si="21"/>
        <v>16</v>
      </c>
      <c r="AN63" s="170">
        <f>R63</f>
        <v>48.9</v>
      </c>
      <c r="AO63" s="166">
        <f t="shared" si="22"/>
        <v>25</v>
      </c>
      <c r="AP63" s="166">
        <f>IF(K63="団",$S$65,"")</f>
      </c>
      <c r="AQ63" s="1">
        <f t="shared" si="8"/>
        <v>1</v>
      </c>
    </row>
    <row r="64" spans="1:43" ht="20.25" customHeight="1">
      <c r="A64" s="1">
        <v>64</v>
      </c>
      <c r="C64" s="283"/>
      <c r="D64" s="271"/>
      <c r="E64" s="162" t="s">
        <v>158</v>
      </c>
      <c r="F64" s="163" t="s">
        <v>411</v>
      </c>
      <c r="G64" s="164" t="s">
        <v>432</v>
      </c>
      <c r="H64" s="160">
        <v>123</v>
      </c>
      <c r="I64" s="159" t="s">
        <v>216</v>
      </c>
      <c r="J64" s="160">
        <v>3</v>
      </c>
      <c r="K64" s="160" t="s">
        <v>51</v>
      </c>
      <c r="L64" s="154">
        <v>12.7</v>
      </c>
      <c r="M64" s="154">
        <v>11.7</v>
      </c>
      <c r="N64" s="154">
        <v>12.55</v>
      </c>
      <c r="O64" s="154">
        <v>12.95</v>
      </c>
      <c r="P64" s="419">
        <f t="shared" si="12"/>
        <v>49.900000000000006</v>
      </c>
      <c r="Q64" s="7"/>
      <c r="R64" s="420">
        <f>IF(COUNT(L64:O64)=4,SUM(L64:O64),"")</f>
        <v>49.900000000000006</v>
      </c>
      <c r="S64" s="171"/>
      <c r="T64" s="179">
        <f>IF(P64="","",RANK(P64,$P$6:$P$130))</f>
        <v>19</v>
      </c>
      <c r="U64" s="40"/>
      <c r="V64" s="41"/>
      <c r="W64" s="38"/>
      <c r="X64" s="38"/>
      <c r="Y64" s="38"/>
      <c r="Z64" s="39"/>
      <c r="AA64" s="6">
        <f t="shared" si="7"/>
        <v>19</v>
      </c>
      <c r="AB64" s="182" t="str">
        <f>E64&amp;F64</f>
        <v>埼玉さいたま市立常盤</v>
      </c>
      <c r="AC64" s="166">
        <f t="shared" si="27"/>
        <v>123</v>
      </c>
      <c r="AD64" s="166" t="str">
        <f t="shared" si="27"/>
        <v>髙尾　亜佑美</v>
      </c>
      <c r="AE64" s="166">
        <f t="shared" si="27"/>
        <v>3</v>
      </c>
      <c r="AF64" s="170">
        <f>L64</f>
        <v>12.7</v>
      </c>
      <c r="AG64" s="183">
        <f t="shared" si="18"/>
        <v>22</v>
      </c>
      <c r="AH64" s="170">
        <f t="shared" si="28"/>
        <v>11.7</v>
      </c>
      <c r="AI64" s="183">
        <f t="shared" si="19"/>
        <v>25</v>
      </c>
      <c r="AJ64" s="170">
        <f t="shared" si="29"/>
        <v>12.55</v>
      </c>
      <c r="AK64" s="183">
        <f t="shared" si="20"/>
        <v>26</v>
      </c>
      <c r="AL64" s="170">
        <f t="shared" si="30"/>
        <v>12.95</v>
      </c>
      <c r="AM64" s="183">
        <f t="shared" si="21"/>
        <v>23</v>
      </c>
      <c r="AN64" s="170">
        <f>R64</f>
        <v>49.900000000000006</v>
      </c>
      <c r="AO64" s="166">
        <f t="shared" si="22"/>
        <v>19</v>
      </c>
      <c r="AP64" s="166">
        <f>IF(K64="団",$S$65,"")</f>
      </c>
      <c r="AQ64" s="1">
        <f t="shared" si="8"/>
        <v>2</v>
      </c>
    </row>
    <row r="65" spans="1:43" ht="20.25" customHeight="1">
      <c r="A65" s="1">
        <v>65</v>
      </c>
      <c r="C65" s="283"/>
      <c r="D65" s="271"/>
      <c r="E65" s="176"/>
      <c r="F65" s="178" t="s">
        <v>15</v>
      </c>
      <c r="G65" s="178"/>
      <c r="H65" s="276">
        <f>IF(E65="","","チーム得点")</f>
      </c>
      <c r="I65" s="277"/>
      <c r="J65" s="166"/>
      <c r="K65" s="166"/>
      <c r="L65" s="170">
        <f>IF(K61="個","",IF(COUNT(L61:L64)=4,SUM(L61:L64)-MIN(L61:L64),IF(COUNT(L61:L64)=3,SUM(L61:L64),"")))</f>
      </c>
      <c r="M65" s="170"/>
      <c r="N65" s="170">
        <f>IF(K61="個","",IF(COUNT(N61:N64)=4,SUM(N61:N64)-MIN(N61:N64),IF(COUNT(N61:N64)=3,SUM(N61:N64),"")))</f>
      </c>
      <c r="O65" s="170">
        <f>IF(K61="個","",IF(COUNT(O61:O64)=4,SUM(O61:O64)-MIN(O61:O64),IF(COUNT(O61:O64)=3,SUM(O61:O64),"")))</f>
      </c>
      <c r="P65" s="420"/>
      <c r="Q65" s="170">
        <f>R65</f>
      </c>
      <c r="R65" s="420">
        <f>IF(COUNT(L65:O65)=3,SUM(L65:O65),"")</f>
      </c>
      <c r="S65" s="171">
        <f>IF(K61="個","",IF(Q65="","",RANK(Q65,$Q$6:$Q$130)))</f>
      </c>
      <c r="T65" s="172">
        <f>S65</f>
      </c>
      <c r="U65" s="40"/>
      <c r="V65" s="42"/>
      <c r="W65" s="42"/>
      <c r="X65" s="42"/>
      <c r="Y65" s="42"/>
      <c r="Z65" s="39"/>
      <c r="AA65" s="6">
        <f t="shared" si="7"/>
      </c>
      <c r="AB65" s="182"/>
      <c r="AC65" s="166"/>
      <c r="AD65" s="166"/>
      <c r="AE65" s="166"/>
      <c r="AF65" s="170"/>
      <c r="AG65" s="183"/>
      <c r="AH65" s="170"/>
      <c r="AI65" s="183"/>
      <c r="AJ65" s="170"/>
      <c r="AK65" s="183"/>
      <c r="AL65" s="170"/>
      <c r="AM65" s="183"/>
      <c r="AN65" s="170"/>
      <c r="AO65" s="166">
        <f t="shared" si="22"/>
      </c>
      <c r="AP65" s="166"/>
      <c r="AQ65" s="1">
        <f t="shared" si="8"/>
        <v>0</v>
      </c>
    </row>
    <row r="66" spans="1:43" ht="20.25" customHeight="1">
      <c r="A66" s="1">
        <v>66</v>
      </c>
      <c r="C66" s="283"/>
      <c r="D66" s="271">
        <f>D61+1</f>
        <v>13</v>
      </c>
      <c r="E66" s="162" t="s">
        <v>187</v>
      </c>
      <c r="F66" s="163" t="s">
        <v>410</v>
      </c>
      <c r="G66" s="165" t="s">
        <v>217</v>
      </c>
      <c r="H66" s="158">
        <v>163</v>
      </c>
      <c r="I66" s="159" t="s">
        <v>218</v>
      </c>
      <c r="J66" s="160">
        <v>3</v>
      </c>
      <c r="K66" s="160" t="s">
        <v>51</v>
      </c>
      <c r="L66" s="154">
        <v>11.4</v>
      </c>
      <c r="M66" s="154">
        <v>6.7</v>
      </c>
      <c r="N66" s="154">
        <v>9.65</v>
      </c>
      <c r="O66" s="154">
        <v>8.55</v>
      </c>
      <c r="P66" s="419">
        <f t="shared" si="12"/>
        <v>36.3</v>
      </c>
      <c r="Q66" s="7"/>
      <c r="R66" s="420">
        <f>IF(COUNT(L66:O66)=4,SUM(L66:O66),"")</f>
        <v>36.3</v>
      </c>
      <c r="S66" s="171"/>
      <c r="T66" s="179">
        <f>IF(P66="","",RANK(P66,$P$6:$P$130))</f>
        <v>75</v>
      </c>
      <c r="U66" s="37"/>
      <c r="V66" s="38"/>
      <c r="W66" s="38"/>
      <c r="X66" s="38"/>
      <c r="Y66" s="38"/>
      <c r="Z66" s="39"/>
      <c r="AA66" s="6">
        <f t="shared" si="7"/>
        <v>75</v>
      </c>
      <c r="AB66" s="182" t="str">
        <f>E66&amp;F66</f>
        <v>栃木那須塩原市立厚崎</v>
      </c>
      <c r="AC66" s="166">
        <f aca="true" t="shared" si="31" ref="AC66:AE69">H66</f>
        <v>163</v>
      </c>
      <c r="AD66" s="166" t="str">
        <f t="shared" si="31"/>
        <v>松本　彩女</v>
      </c>
      <c r="AE66" s="166">
        <f t="shared" si="31"/>
        <v>3</v>
      </c>
      <c r="AF66" s="170">
        <f>L66</f>
        <v>11.4</v>
      </c>
      <c r="AG66" s="183">
        <f t="shared" si="18"/>
        <v>70</v>
      </c>
      <c r="AH66" s="170">
        <f t="shared" si="28"/>
        <v>6.7</v>
      </c>
      <c r="AI66" s="183">
        <f t="shared" si="19"/>
        <v>80</v>
      </c>
      <c r="AJ66" s="170">
        <f t="shared" si="29"/>
        <v>9.65</v>
      </c>
      <c r="AK66" s="183">
        <f t="shared" si="20"/>
        <v>67</v>
      </c>
      <c r="AL66" s="170">
        <f t="shared" si="30"/>
        <v>8.55</v>
      </c>
      <c r="AM66" s="183">
        <f t="shared" si="21"/>
        <v>82</v>
      </c>
      <c r="AN66" s="170">
        <f>R66</f>
        <v>36.3</v>
      </c>
      <c r="AO66" s="166">
        <f t="shared" si="22"/>
        <v>75</v>
      </c>
      <c r="AP66" s="166">
        <f>IF(K66="団",$S$70,"")</f>
      </c>
      <c r="AQ66" s="1">
        <f t="shared" si="8"/>
        <v>1</v>
      </c>
    </row>
    <row r="67" spans="1:43" ht="20.25" customHeight="1">
      <c r="A67" s="1">
        <v>67</v>
      </c>
      <c r="C67" s="283"/>
      <c r="D67" s="271"/>
      <c r="E67" s="162" t="s">
        <v>159</v>
      </c>
      <c r="F67" s="163" t="s">
        <v>409</v>
      </c>
      <c r="G67" s="165" t="s">
        <v>219</v>
      </c>
      <c r="H67" s="158">
        <v>133</v>
      </c>
      <c r="I67" s="159" t="s">
        <v>220</v>
      </c>
      <c r="J67" s="160">
        <v>3</v>
      </c>
      <c r="K67" s="160" t="s">
        <v>51</v>
      </c>
      <c r="L67" s="154">
        <v>12.6</v>
      </c>
      <c r="M67" s="154">
        <v>12.4</v>
      </c>
      <c r="N67" s="154">
        <v>13.25</v>
      </c>
      <c r="O67" s="154">
        <v>11.4</v>
      </c>
      <c r="P67" s="419">
        <f t="shared" si="12"/>
        <v>49.65</v>
      </c>
      <c r="Q67" s="7"/>
      <c r="R67" s="420">
        <f>IF(COUNT(L67:O67)=4,SUM(L67:O67),"")</f>
        <v>49.65</v>
      </c>
      <c r="S67" s="171"/>
      <c r="T67" s="179">
        <f>IF(P67="","",RANK(P67,$P$6:$P$130))</f>
        <v>21</v>
      </c>
      <c r="U67" s="37"/>
      <c r="V67" s="38"/>
      <c r="W67" s="38"/>
      <c r="X67" s="38"/>
      <c r="Y67" s="38"/>
      <c r="Z67" s="39"/>
      <c r="AA67" s="6">
        <f t="shared" si="7"/>
        <v>21</v>
      </c>
      <c r="AB67" s="182" t="str">
        <f>E67&amp;F67</f>
        <v>神奈川横浜市立南</v>
      </c>
      <c r="AC67" s="166">
        <f t="shared" si="31"/>
        <v>133</v>
      </c>
      <c r="AD67" s="166" t="str">
        <f t="shared" si="31"/>
        <v>狩野　郁子</v>
      </c>
      <c r="AE67" s="166">
        <f t="shared" si="31"/>
        <v>3</v>
      </c>
      <c r="AF67" s="170">
        <f>L67</f>
        <v>12.6</v>
      </c>
      <c r="AG67" s="183">
        <f t="shared" si="18"/>
        <v>29</v>
      </c>
      <c r="AH67" s="170">
        <f t="shared" si="28"/>
        <v>12.4</v>
      </c>
      <c r="AI67" s="183">
        <f t="shared" si="19"/>
        <v>15</v>
      </c>
      <c r="AJ67" s="170">
        <f t="shared" si="29"/>
        <v>13.25</v>
      </c>
      <c r="AK67" s="183">
        <f t="shared" si="20"/>
        <v>13</v>
      </c>
      <c r="AL67" s="170">
        <f t="shared" si="30"/>
        <v>11.4</v>
      </c>
      <c r="AM67" s="183">
        <f t="shared" si="21"/>
        <v>58</v>
      </c>
      <c r="AN67" s="170">
        <f>R67</f>
        <v>49.65</v>
      </c>
      <c r="AO67" s="166">
        <f t="shared" si="22"/>
        <v>21</v>
      </c>
      <c r="AP67" s="166">
        <f>IF(K67="団",$S$70,"")</f>
      </c>
      <c r="AQ67" s="1">
        <f t="shared" si="8"/>
        <v>1</v>
      </c>
    </row>
    <row r="68" spans="1:43" ht="20.25" customHeight="1">
      <c r="A68" s="1">
        <v>68</v>
      </c>
      <c r="C68" s="283"/>
      <c r="D68" s="271"/>
      <c r="E68" s="162" t="s">
        <v>189</v>
      </c>
      <c r="F68" s="163" t="s">
        <v>408</v>
      </c>
      <c r="G68" s="165" t="s">
        <v>221</v>
      </c>
      <c r="H68" s="158">
        <v>143</v>
      </c>
      <c r="I68" s="159" t="s">
        <v>222</v>
      </c>
      <c r="J68" s="160">
        <v>1</v>
      </c>
      <c r="K68" s="160" t="s">
        <v>51</v>
      </c>
      <c r="L68" s="154">
        <v>12.35</v>
      </c>
      <c r="M68" s="154">
        <v>11.25</v>
      </c>
      <c r="N68" s="154">
        <v>12.3</v>
      </c>
      <c r="O68" s="154">
        <v>12.45</v>
      </c>
      <c r="P68" s="419">
        <f t="shared" si="12"/>
        <v>48.35000000000001</v>
      </c>
      <c r="Q68" s="7"/>
      <c r="R68" s="420">
        <f>IF(COUNT(L68:O68)=4,SUM(L68:O68),"")</f>
        <v>48.35000000000001</v>
      </c>
      <c r="S68" s="171"/>
      <c r="T68" s="179">
        <f>IF(P68="","",RANK(P68,$P$6:$P$130))</f>
        <v>32</v>
      </c>
      <c r="U68" s="37"/>
      <c r="V68" s="38"/>
      <c r="W68" s="38"/>
      <c r="X68" s="38"/>
      <c r="Y68" s="38"/>
      <c r="Z68" s="39"/>
      <c r="AA68" s="6">
        <f t="shared" si="7"/>
        <v>32</v>
      </c>
      <c r="AB68" s="182" t="str">
        <f>E68&amp;F68</f>
        <v>茨城つくば市立竹園東</v>
      </c>
      <c r="AC68" s="166">
        <f t="shared" si="31"/>
        <v>143</v>
      </c>
      <c r="AD68" s="166" t="str">
        <f t="shared" si="31"/>
        <v>小室　　響</v>
      </c>
      <c r="AE68" s="166">
        <f t="shared" si="31"/>
        <v>1</v>
      </c>
      <c r="AF68" s="170">
        <f>L68</f>
        <v>12.35</v>
      </c>
      <c r="AG68" s="183">
        <f t="shared" si="18"/>
        <v>46</v>
      </c>
      <c r="AH68" s="170">
        <f t="shared" si="28"/>
        <v>11.25</v>
      </c>
      <c r="AI68" s="183">
        <f t="shared" si="19"/>
        <v>30</v>
      </c>
      <c r="AJ68" s="170">
        <f t="shared" si="29"/>
        <v>12.3</v>
      </c>
      <c r="AK68" s="183">
        <f t="shared" si="20"/>
        <v>32</v>
      </c>
      <c r="AL68" s="170">
        <f t="shared" si="30"/>
        <v>12.45</v>
      </c>
      <c r="AM68" s="183">
        <f t="shared" si="21"/>
        <v>32</v>
      </c>
      <c r="AN68" s="170">
        <f>R68</f>
        <v>48.35000000000001</v>
      </c>
      <c r="AO68" s="166">
        <f t="shared" si="22"/>
        <v>32</v>
      </c>
      <c r="AP68" s="166">
        <f>IF(K68="団",$S$70,"")</f>
      </c>
      <c r="AQ68" s="1">
        <f t="shared" si="8"/>
        <v>1</v>
      </c>
    </row>
    <row r="69" spans="1:43" ht="20.25" customHeight="1">
      <c r="A69" s="1">
        <v>69</v>
      </c>
      <c r="C69" s="283"/>
      <c r="D69" s="271"/>
      <c r="E69" s="162" t="s">
        <v>225</v>
      </c>
      <c r="F69" s="163" t="s">
        <v>407</v>
      </c>
      <c r="G69" s="165" t="s">
        <v>223</v>
      </c>
      <c r="H69" s="158">
        <v>153</v>
      </c>
      <c r="I69" s="161" t="s">
        <v>224</v>
      </c>
      <c r="J69" s="160">
        <v>2</v>
      </c>
      <c r="K69" s="160" t="s">
        <v>51</v>
      </c>
      <c r="L69" s="154">
        <v>13.8</v>
      </c>
      <c r="M69" s="154">
        <v>12.15</v>
      </c>
      <c r="N69" s="154">
        <v>13.45</v>
      </c>
      <c r="O69" s="154">
        <v>14.2</v>
      </c>
      <c r="P69" s="419">
        <f t="shared" si="12"/>
        <v>53.60000000000001</v>
      </c>
      <c r="Q69" s="7"/>
      <c r="R69" s="420">
        <f>IF(COUNT(L69:O69)=4,SUM(L69:O69),"")</f>
        <v>53.60000000000001</v>
      </c>
      <c r="S69" s="171"/>
      <c r="T69" s="179">
        <f>IF(P69="","",RANK(P69,$P$6:$P$130))</f>
        <v>6</v>
      </c>
      <c r="U69" s="40"/>
      <c r="V69" s="41"/>
      <c r="W69" s="38"/>
      <c r="X69" s="38"/>
      <c r="Y69" s="38"/>
      <c r="Z69" s="39"/>
      <c r="AA69" s="6">
        <f t="shared" si="7"/>
        <v>6</v>
      </c>
      <c r="AB69" s="182" t="str">
        <f>E69&amp;F69</f>
        <v>東京練馬区立大泉学園</v>
      </c>
      <c r="AC69" s="166">
        <f t="shared" si="31"/>
        <v>153</v>
      </c>
      <c r="AD69" s="166" t="str">
        <f t="shared" si="31"/>
        <v>平岩　優奈</v>
      </c>
      <c r="AE69" s="166">
        <f t="shared" si="31"/>
        <v>2</v>
      </c>
      <c r="AF69" s="170">
        <f>L69</f>
        <v>13.8</v>
      </c>
      <c r="AG69" s="183">
        <f t="shared" si="18"/>
        <v>5</v>
      </c>
      <c r="AH69" s="170">
        <f t="shared" si="28"/>
        <v>12.15</v>
      </c>
      <c r="AI69" s="183">
        <f t="shared" si="19"/>
        <v>20</v>
      </c>
      <c r="AJ69" s="170">
        <f t="shared" si="29"/>
        <v>13.45</v>
      </c>
      <c r="AK69" s="183">
        <f t="shared" si="20"/>
        <v>8</v>
      </c>
      <c r="AL69" s="170">
        <f t="shared" si="30"/>
        <v>14.2</v>
      </c>
      <c r="AM69" s="183">
        <f t="shared" si="21"/>
        <v>2</v>
      </c>
      <c r="AN69" s="170">
        <f>R69</f>
        <v>53.60000000000001</v>
      </c>
      <c r="AO69" s="166">
        <f t="shared" si="22"/>
        <v>6</v>
      </c>
      <c r="AP69" s="166">
        <f>IF(K69="団",$S$70,"")</f>
      </c>
      <c r="AQ69" s="1">
        <f t="shared" si="8"/>
        <v>1</v>
      </c>
    </row>
    <row r="70" spans="1:43" ht="20.25" customHeight="1">
      <c r="A70" s="1">
        <v>70</v>
      </c>
      <c r="C70" s="273"/>
      <c r="D70" s="271"/>
      <c r="E70" s="176"/>
      <c r="F70" s="177" t="s">
        <v>385</v>
      </c>
      <c r="G70" s="177"/>
      <c r="H70" s="276"/>
      <c r="I70" s="277"/>
      <c r="J70" s="166"/>
      <c r="K70" s="166"/>
      <c r="L70" s="170">
        <f>IF(K66="個","",IF(COUNT(L66:L69)=4,SUM(L66:L69)-MIN(L66:L69),IF(COUNT(L66:L69)=3,SUM(L66:L69),"")))</f>
      </c>
      <c r="M70" s="170"/>
      <c r="N70" s="170">
        <f>IF(K66="個","",IF(COUNT(N66:N69)=4,SUM(N66:N69)-MIN(N66:N69),IF(COUNT(N66:N69)=3,SUM(N66:N69),"")))</f>
      </c>
      <c r="O70" s="170">
        <f>IF(K66="個","",IF(COUNT(O66:O69)=4,SUM(O66:O69)-MIN(O66:O69),IF(COUNT(O66:O69)=3,SUM(O66:O69),"")))</f>
      </c>
      <c r="P70" s="420"/>
      <c r="Q70" s="170">
        <f>R70</f>
      </c>
      <c r="R70" s="420">
        <f>IF(COUNT(L70:O70)=3,SUM(L70:O70),"")</f>
      </c>
      <c r="S70" s="171">
        <f>IF(K66="個","",IF(Q70="","",RANK(Q70,$Q$6:$Q$130)))</f>
      </c>
      <c r="T70" s="172">
        <f>S70</f>
      </c>
      <c r="U70" s="40"/>
      <c r="V70" s="42"/>
      <c r="W70" s="42"/>
      <c r="X70" s="42"/>
      <c r="Y70" s="42"/>
      <c r="Z70" s="39"/>
      <c r="AA70" s="6">
        <f t="shared" si="7"/>
      </c>
      <c r="AB70" s="182"/>
      <c r="AC70" s="166"/>
      <c r="AD70" s="166"/>
      <c r="AE70" s="166"/>
      <c r="AF70" s="170"/>
      <c r="AG70" s="183"/>
      <c r="AH70" s="170"/>
      <c r="AI70" s="183"/>
      <c r="AJ70" s="170"/>
      <c r="AK70" s="183"/>
      <c r="AL70" s="170"/>
      <c r="AM70" s="183"/>
      <c r="AN70" s="170"/>
      <c r="AO70" s="166">
        <f aca="true" t="shared" si="32" ref="AO70:AO130">IF(AN70="","",RANK(AN70,$AN$6:$AN$130,0))</f>
      </c>
      <c r="AP70" s="166"/>
      <c r="AQ70" s="1">
        <f t="shared" si="8"/>
        <v>0</v>
      </c>
    </row>
    <row r="71" spans="1:43" ht="20.25" customHeight="1">
      <c r="A71" s="1">
        <v>71</v>
      </c>
      <c r="C71" s="272">
        <v>4</v>
      </c>
      <c r="D71" s="272">
        <f>D66+1</f>
        <v>14</v>
      </c>
      <c r="E71" s="156" t="s">
        <v>204</v>
      </c>
      <c r="F71" s="157" t="s">
        <v>226</v>
      </c>
      <c r="G71" s="284" t="s">
        <v>227</v>
      </c>
      <c r="H71" s="160">
        <v>31</v>
      </c>
      <c r="I71" s="159" t="s">
        <v>17</v>
      </c>
      <c r="J71" s="160">
        <v>3</v>
      </c>
      <c r="K71" s="160" t="s">
        <v>50</v>
      </c>
      <c r="L71" s="154">
        <v>12.7</v>
      </c>
      <c r="M71" s="154">
        <v>11</v>
      </c>
      <c r="N71" s="154">
        <v>12.4</v>
      </c>
      <c r="O71" s="154">
        <v>11.45</v>
      </c>
      <c r="P71" s="419">
        <f t="shared" si="12"/>
        <v>47.55</v>
      </c>
      <c r="Q71" s="7"/>
      <c r="R71" s="420">
        <f>IF(COUNT(L71:O71)=4,SUM(L71:O71),"")</f>
        <v>47.55</v>
      </c>
      <c r="S71" s="171"/>
      <c r="T71" s="179">
        <f>IF(P71="","",RANK(P71,$P$6:$P$130))</f>
        <v>38</v>
      </c>
      <c r="U71" s="37"/>
      <c r="V71" s="38"/>
      <c r="W71" s="38"/>
      <c r="X71" s="38"/>
      <c r="Y71" s="38"/>
      <c r="Z71" s="39"/>
      <c r="AA71" s="6">
        <f aca="true" t="shared" si="33" ref="AA71:AA130">IF(AN71="","",RANK(AN71,$AN$6:$AN$130,0))</f>
        <v>38</v>
      </c>
      <c r="AB71" s="182" t="str">
        <f>E71&amp;F71</f>
        <v>神奈川横浜市立寺尾</v>
      </c>
      <c r="AC71" s="166">
        <f aca="true" t="shared" si="34" ref="AC71:AE74">H71</f>
        <v>31</v>
      </c>
      <c r="AD71" s="166" t="str">
        <f t="shared" si="34"/>
        <v>池田　菜月</v>
      </c>
      <c r="AE71" s="166">
        <f t="shared" si="34"/>
        <v>3</v>
      </c>
      <c r="AF71" s="170">
        <f>L71</f>
        <v>12.7</v>
      </c>
      <c r="AG71" s="183">
        <f aca="true" t="shared" si="35" ref="AG71:AG101">IF(AD71="","",RANK(AF71,$AF$6:$AF$130,0))</f>
        <v>22</v>
      </c>
      <c r="AH71" s="170">
        <f t="shared" si="28"/>
        <v>11</v>
      </c>
      <c r="AI71" s="183">
        <f aca="true" t="shared" si="36" ref="AI71:AI101">IF(AD71="","",RANK(AH71,$AH$6:$AH$130,0))</f>
        <v>33</v>
      </c>
      <c r="AJ71" s="170">
        <f t="shared" si="29"/>
        <v>12.4</v>
      </c>
      <c r="AK71" s="183">
        <f aca="true" t="shared" si="37" ref="AK71:AK101">IF(AD71="","",RANK(AJ71,$AJ$6:$AJ$130,0))</f>
        <v>28</v>
      </c>
      <c r="AL71" s="170">
        <f t="shared" si="30"/>
        <v>11.45</v>
      </c>
      <c r="AM71" s="183">
        <f aca="true" t="shared" si="38" ref="AM71:AM101">IF(AD71="","",RANK(AL71,$AL$6:$AL$130,0))</f>
        <v>56</v>
      </c>
      <c r="AN71" s="170">
        <f>R71</f>
        <v>47.55</v>
      </c>
      <c r="AO71" s="166">
        <f t="shared" si="32"/>
        <v>38</v>
      </c>
      <c r="AP71" s="166">
        <f>IF(K71="団",$S$75,"")</f>
        <v>7</v>
      </c>
      <c r="AQ71" s="1">
        <f aca="true" t="shared" si="39" ref="AQ71:AQ130">COUNTIF($AN$6:$AN$130,AN71)</f>
        <v>1</v>
      </c>
    </row>
    <row r="72" spans="1:43" ht="20.25" customHeight="1">
      <c r="A72" s="1">
        <v>72</v>
      </c>
      <c r="C72" s="283"/>
      <c r="D72" s="283"/>
      <c r="E72" s="4" t="str">
        <f>E71</f>
        <v>神奈川</v>
      </c>
      <c r="F72" s="5" t="str">
        <f>F71</f>
        <v>横浜市立寺尾</v>
      </c>
      <c r="G72" s="285"/>
      <c r="H72" s="160">
        <v>32</v>
      </c>
      <c r="I72" s="161" t="s">
        <v>18</v>
      </c>
      <c r="J72" s="160">
        <v>3</v>
      </c>
      <c r="K72" s="160" t="s">
        <v>50</v>
      </c>
      <c r="L72" s="154">
        <v>12.3</v>
      </c>
      <c r="M72" s="154">
        <v>11.75</v>
      </c>
      <c r="N72" s="154">
        <v>11.5</v>
      </c>
      <c r="O72" s="154">
        <v>12.45</v>
      </c>
      <c r="P72" s="419">
        <f t="shared" si="12"/>
        <v>48</v>
      </c>
      <c r="Q72" s="7"/>
      <c r="R72" s="420">
        <f>IF(COUNT(L72:O72)=4,SUM(L72:O72),"")</f>
        <v>48</v>
      </c>
      <c r="S72" s="171"/>
      <c r="T72" s="179">
        <f>IF(P72="","",RANK(P72,$P$6:$P$130))</f>
        <v>35</v>
      </c>
      <c r="U72" s="37"/>
      <c r="V72" s="38"/>
      <c r="W72" s="38"/>
      <c r="X72" s="38"/>
      <c r="Y72" s="38"/>
      <c r="Z72" s="39"/>
      <c r="AA72" s="6">
        <f t="shared" si="33"/>
        <v>35</v>
      </c>
      <c r="AB72" s="182" t="str">
        <f>E72&amp;F72</f>
        <v>神奈川横浜市立寺尾</v>
      </c>
      <c r="AC72" s="166">
        <f t="shared" si="34"/>
        <v>32</v>
      </c>
      <c r="AD72" s="166" t="str">
        <f t="shared" si="34"/>
        <v>本郷　有純</v>
      </c>
      <c r="AE72" s="166">
        <f t="shared" si="34"/>
        <v>3</v>
      </c>
      <c r="AF72" s="170">
        <f>L72</f>
        <v>12.3</v>
      </c>
      <c r="AG72" s="183">
        <f t="shared" si="35"/>
        <v>47</v>
      </c>
      <c r="AH72" s="170">
        <f t="shared" si="28"/>
        <v>11.75</v>
      </c>
      <c r="AI72" s="183">
        <f t="shared" si="36"/>
        <v>24</v>
      </c>
      <c r="AJ72" s="170">
        <f t="shared" si="29"/>
        <v>11.5</v>
      </c>
      <c r="AK72" s="183">
        <f t="shared" si="37"/>
        <v>46</v>
      </c>
      <c r="AL72" s="170">
        <f t="shared" si="30"/>
        <v>12.45</v>
      </c>
      <c r="AM72" s="183">
        <f t="shared" si="38"/>
        <v>32</v>
      </c>
      <c r="AN72" s="170">
        <f>R72</f>
        <v>48</v>
      </c>
      <c r="AO72" s="166">
        <f t="shared" si="32"/>
        <v>35</v>
      </c>
      <c r="AP72" s="166">
        <f>IF(K72="団",$S$75,"")</f>
        <v>7</v>
      </c>
      <c r="AQ72" s="1">
        <f t="shared" si="39"/>
        <v>2</v>
      </c>
    </row>
    <row r="73" spans="1:43" ht="20.25" customHeight="1">
      <c r="A73" s="1">
        <v>73</v>
      </c>
      <c r="C73" s="283"/>
      <c r="D73" s="283"/>
      <c r="E73" s="4" t="str">
        <f>E71</f>
        <v>神奈川</v>
      </c>
      <c r="F73" s="5" t="str">
        <f>F71</f>
        <v>横浜市立寺尾</v>
      </c>
      <c r="G73" s="285"/>
      <c r="H73" s="160">
        <v>33</v>
      </c>
      <c r="I73" s="159" t="s">
        <v>228</v>
      </c>
      <c r="J73" s="160">
        <v>1</v>
      </c>
      <c r="K73" s="160" t="s">
        <v>50</v>
      </c>
      <c r="L73" s="154">
        <v>11.55</v>
      </c>
      <c r="M73" s="154">
        <v>10.05</v>
      </c>
      <c r="N73" s="154">
        <v>12.45</v>
      </c>
      <c r="O73" s="154">
        <v>12.05</v>
      </c>
      <c r="P73" s="419">
        <f t="shared" si="12"/>
        <v>46.099999999999994</v>
      </c>
      <c r="Q73" s="7"/>
      <c r="R73" s="420">
        <f>IF(COUNT(L73:O73)=4,SUM(L73:O73),"")</f>
        <v>46.099999999999994</v>
      </c>
      <c r="S73" s="171"/>
      <c r="T73" s="179">
        <f>IF(P73="","",RANK(P73,$P$6:$P$130))</f>
        <v>44</v>
      </c>
      <c r="U73" s="37"/>
      <c r="V73" s="38"/>
      <c r="W73" s="38"/>
      <c r="X73" s="38"/>
      <c r="Y73" s="38"/>
      <c r="Z73" s="39"/>
      <c r="AA73" s="6">
        <f t="shared" si="33"/>
        <v>44</v>
      </c>
      <c r="AB73" s="182" t="str">
        <f>E73&amp;F73</f>
        <v>神奈川横浜市立寺尾</v>
      </c>
      <c r="AC73" s="166">
        <f t="shared" si="34"/>
        <v>33</v>
      </c>
      <c r="AD73" s="166" t="str">
        <f t="shared" si="34"/>
        <v>石渡　未来</v>
      </c>
      <c r="AE73" s="166">
        <f t="shared" si="34"/>
        <v>1</v>
      </c>
      <c r="AF73" s="170">
        <f>L73</f>
        <v>11.55</v>
      </c>
      <c r="AG73" s="183">
        <f t="shared" si="35"/>
        <v>67</v>
      </c>
      <c r="AH73" s="170">
        <f t="shared" si="28"/>
        <v>10.05</v>
      </c>
      <c r="AI73" s="183">
        <f t="shared" si="36"/>
        <v>51</v>
      </c>
      <c r="AJ73" s="170">
        <f t="shared" si="29"/>
        <v>12.45</v>
      </c>
      <c r="AK73" s="183">
        <f t="shared" si="37"/>
        <v>27</v>
      </c>
      <c r="AL73" s="170">
        <f t="shared" si="30"/>
        <v>12.05</v>
      </c>
      <c r="AM73" s="183">
        <f t="shared" si="38"/>
        <v>39</v>
      </c>
      <c r="AN73" s="170">
        <f>R73</f>
        <v>46.099999999999994</v>
      </c>
      <c r="AO73" s="166">
        <f t="shared" si="32"/>
        <v>44</v>
      </c>
      <c r="AP73" s="166">
        <f>IF(K73="団",$S$75,"")</f>
        <v>7</v>
      </c>
      <c r="AQ73" s="1">
        <f t="shared" si="39"/>
        <v>1</v>
      </c>
    </row>
    <row r="74" spans="1:43" ht="20.25" customHeight="1">
      <c r="A74" s="1">
        <v>74</v>
      </c>
      <c r="C74" s="283"/>
      <c r="D74" s="283"/>
      <c r="E74" s="4" t="str">
        <f>E71</f>
        <v>神奈川</v>
      </c>
      <c r="F74" s="5" t="str">
        <f>F71</f>
        <v>横浜市立寺尾</v>
      </c>
      <c r="G74" s="285"/>
      <c r="H74" s="160">
        <v>34</v>
      </c>
      <c r="I74" s="159" t="s">
        <v>229</v>
      </c>
      <c r="J74" s="160">
        <v>1</v>
      </c>
      <c r="K74" s="160" t="s">
        <v>50</v>
      </c>
      <c r="L74" s="154">
        <v>11.45</v>
      </c>
      <c r="M74" s="154">
        <v>9.05</v>
      </c>
      <c r="N74" s="154">
        <v>10.25</v>
      </c>
      <c r="O74" s="154">
        <v>11.75</v>
      </c>
      <c r="P74" s="419">
        <f t="shared" si="12"/>
        <v>42.5</v>
      </c>
      <c r="Q74" s="7"/>
      <c r="R74" s="420">
        <f>IF(COUNT(L74:O74)=4,SUM(L74:O74),"")</f>
        <v>42.5</v>
      </c>
      <c r="S74" s="171"/>
      <c r="T74" s="179">
        <f>IF(P74="","",RANK(P74,$P$6:$P$130))</f>
        <v>68</v>
      </c>
      <c r="U74" s="40"/>
      <c r="V74" s="41"/>
      <c r="W74" s="38"/>
      <c r="X74" s="38"/>
      <c r="Y74" s="38"/>
      <c r="Z74" s="39"/>
      <c r="AA74" s="6">
        <f t="shared" si="33"/>
        <v>68</v>
      </c>
      <c r="AB74" s="182" t="str">
        <f>E74&amp;F74</f>
        <v>神奈川横浜市立寺尾</v>
      </c>
      <c r="AC74" s="166">
        <f t="shared" si="34"/>
        <v>34</v>
      </c>
      <c r="AD74" s="166" t="str">
        <f t="shared" si="34"/>
        <v>長岡　真愛</v>
      </c>
      <c r="AE74" s="166">
        <f t="shared" si="34"/>
        <v>1</v>
      </c>
      <c r="AF74" s="170">
        <f>L74</f>
        <v>11.45</v>
      </c>
      <c r="AG74" s="183">
        <f t="shared" si="35"/>
        <v>69</v>
      </c>
      <c r="AH74" s="170">
        <f t="shared" si="28"/>
        <v>9.05</v>
      </c>
      <c r="AI74" s="183">
        <f t="shared" si="36"/>
        <v>65</v>
      </c>
      <c r="AJ74" s="170">
        <f t="shared" si="29"/>
        <v>10.25</v>
      </c>
      <c r="AK74" s="183">
        <f t="shared" si="37"/>
        <v>62</v>
      </c>
      <c r="AL74" s="170">
        <f t="shared" si="30"/>
        <v>11.75</v>
      </c>
      <c r="AM74" s="183">
        <f t="shared" si="38"/>
        <v>46</v>
      </c>
      <c r="AN74" s="170">
        <f>R74</f>
        <v>42.5</v>
      </c>
      <c r="AO74" s="166">
        <f t="shared" si="32"/>
        <v>68</v>
      </c>
      <c r="AP74" s="166">
        <f>IF(K74="団",$S$75,"")</f>
        <v>7</v>
      </c>
      <c r="AQ74" s="1">
        <f t="shared" si="39"/>
        <v>1</v>
      </c>
    </row>
    <row r="75" spans="1:43" ht="20.25" customHeight="1">
      <c r="A75" s="1">
        <v>75</v>
      </c>
      <c r="C75" s="283"/>
      <c r="D75" s="273"/>
      <c r="E75" s="173" t="str">
        <f>IF('自由入力'!E71="","",'自由入力'!E71)</f>
        <v>神奈川</v>
      </c>
      <c r="F75" s="174" t="str">
        <f>IF('自由入力'!F71="","",'自由入力'!F71)</f>
        <v>横浜市立寺尾</v>
      </c>
      <c r="G75" s="175"/>
      <c r="H75" s="276" t="str">
        <f>IF(E75="","","チーム得点")</f>
        <v>チーム得点</v>
      </c>
      <c r="I75" s="277"/>
      <c r="J75" s="166"/>
      <c r="K75" s="166"/>
      <c r="L75" s="170">
        <f>IF(K71="個","",IF(COUNT(L71:L74)=4,SUM(L71:L74)-MIN(L71:L74),IF(COUNT(L71:L74)=3,SUM(L71:L74),"")))</f>
        <v>36.55</v>
      </c>
      <c r="M75" s="170"/>
      <c r="N75" s="170">
        <f>IF(K71="個","",IF(COUNT(N71:N74)=4,SUM(N71:N74)-MIN(N71:N74),IF(COUNT(N71:N74)=3,SUM(N71:N74),"")))</f>
        <v>36.349999999999994</v>
      </c>
      <c r="O75" s="170">
        <f>IF(K71="個","",IF(COUNT(O71:O74)=4,SUM(O71:O74)-MIN(O71:O74),IF(COUNT(O71:O74)=3,SUM(O71:O74),"")))</f>
        <v>36.25</v>
      </c>
      <c r="P75" s="420"/>
      <c r="Q75" s="170">
        <f>R75</f>
        <v>109.14999999999999</v>
      </c>
      <c r="R75" s="420">
        <f>IF(COUNT(L75:O75)=3,SUM(L75:O75),"")</f>
        <v>109.14999999999999</v>
      </c>
      <c r="S75" s="171">
        <f>IF(K71="個","",IF(Q75="","",RANK(Q75,$Q$6:$Q$130)))</f>
        <v>7</v>
      </c>
      <c r="T75" s="244">
        <f>S75</f>
        <v>7</v>
      </c>
      <c r="U75" s="40"/>
      <c r="V75" s="42"/>
      <c r="W75" s="42"/>
      <c r="X75" s="42"/>
      <c r="Y75" s="42"/>
      <c r="Z75" s="39"/>
      <c r="AA75" s="6">
        <f t="shared" si="33"/>
      </c>
      <c r="AB75" s="182"/>
      <c r="AC75" s="166"/>
      <c r="AD75" s="166"/>
      <c r="AE75" s="166"/>
      <c r="AF75" s="170"/>
      <c r="AG75" s="183"/>
      <c r="AH75" s="170"/>
      <c r="AI75" s="183"/>
      <c r="AJ75" s="170"/>
      <c r="AK75" s="183"/>
      <c r="AL75" s="170"/>
      <c r="AM75" s="183"/>
      <c r="AN75" s="170"/>
      <c r="AO75" s="166">
        <f t="shared" si="32"/>
      </c>
      <c r="AP75" s="166"/>
      <c r="AQ75" s="1">
        <f t="shared" si="39"/>
        <v>0</v>
      </c>
    </row>
    <row r="76" spans="1:43" ht="20.25" customHeight="1">
      <c r="A76" s="1">
        <v>76</v>
      </c>
      <c r="C76" s="283"/>
      <c r="D76" s="272">
        <f>D71+1</f>
        <v>15</v>
      </c>
      <c r="E76" s="156" t="s">
        <v>230</v>
      </c>
      <c r="F76" s="157" t="s">
        <v>231</v>
      </c>
      <c r="G76" s="274" t="s">
        <v>232</v>
      </c>
      <c r="H76" s="160">
        <v>51</v>
      </c>
      <c r="I76" s="159" t="s">
        <v>82</v>
      </c>
      <c r="J76" s="160">
        <v>3</v>
      </c>
      <c r="K76" s="160" t="s">
        <v>50</v>
      </c>
      <c r="L76" s="154">
        <v>12.15</v>
      </c>
      <c r="M76" s="154">
        <v>10.95</v>
      </c>
      <c r="N76" s="154">
        <v>11.7</v>
      </c>
      <c r="O76" s="154">
        <v>13.35</v>
      </c>
      <c r="P76" s="419">
        <f aca="true" t="shared" si="40" ref="P76:P129">R76</f>
        <v>48.15</v>
      </c>
      <c r="Q76" s="7"/>
      <c r="R76" s="420">
        <f>IF(COUNT(L76:O76)=4,SUM(L76:O76),"")</f>
        <v>48.15</v>
      </c>
      <c r="S76" s="171"/>
      <c r="T76" s="179">
        <f>IF(P76="","",RANK(P76,$P$6:$P$130))</f>
        <v>34</v>
      </c>
      <c r="U76" s="37"/>
      <c r="V76" s="38"/>
      <c r="W76" s="38"/>
      <c r="X76" s="38"/>
      <c r="Y76" s="38"/>
      <c r="Z76" s="39"/>
      <c r="AA76" s="6">
        <f t="shared" si="33"/>
        <v>34</v>
      </c>
      <c r="AB76" s="182" t="str">
        <f>E76&amp;F76</f>
        <v>東京藤村女子</v>
      </c>
      <c r="AC76" s="166">
        <f aca="true" t="shared" si="41" ref="AC76:AE79">H76</f>
        <v>51</v>
      </c>
      <c r="AD76" s="166" t="str">
        <f t="shared" si="41"/>
        <v>水永　菜月</v>
      </c>
      <c r="AE76" s="166">
        <f t="shared" si="41"/>
        <v>3</v>
      </c>
      <c r="AF76" s="170">
        <f>L76</f>
        <v>12.15</v>
      </c>
      <c r="AG76" s="183">
        <f t="shared" si="35"/>
        <v>51</v>
      </c>
      <c r="AH76" s="170">
        <f>M76</f>
        <v>10.95</v>
      </c>
      <c r="AI76" s="183">
        <f t="shared" si="36"/>
        <v>34</v>
      </c>
      <c r="AJ76" s="170">
        <f>N76</f>
        <v>11.7</v>
      </c>
      <c r="AK76" s="183">
        <f t="shared" si="37"/>
        <v>44</v>
      </c>
      <c r="AL76" s="170">
        <f>O76</f>
        <v>13.35</v>
      </c>
      <c r="AM76" s="183">
        <f t="shared" si="38"/>
        <v>12</v>
      </c>
      <c r="AN76" s="170">
        <f>R76</f>
        <v>48.15</v>
      </c>
      <c r="AO76" s="166">
        <f t="shared" si="32"/>
        <v>34</v>
      </c>
      <c r="AP76" s="166">
        <f>IF(K76="団",$S$80,"")</f>
        <v>3</v>
      </c>
      <c r="AQ76" s="1">
        <f t="shared" si="39"/>
        <v>1</v>
      </c>
    </row>
    <row r="77" spans="1:43" ht="20.25" customHeight="1">
      <c r="A77" s="1">
        <v>77</v>
      </c>
      <c r="C77" s="283"/>
      <c r="D77" s="283"/>
      <c r="E77" s="4" t="str">
        <f>E76</f>
        <v>東京</v>
      </c>
      <c r="F77" s="5" t="str">
        <f>F76</f>
        <v>藤村女子</v>
      </c>
      <c r="G77" s="275"/>
      <c r="H77" s="160">
        <v>52</v>
      </c>
      <c r="I77" s="161" t="s">
        <v>233</v>
      </c>
      <c r="J77" s="160">
        <v>2</v>
      </c>
      <c r="K77" s="160" t="s">
        <v>50</v>
      </c>
      <c r="L77" s="154">
        <v>12.9</v>
      </c>
      <c r="M77" s="154">
        <v>12.95</v>
      </c>
      <c r="N77" s="154">
        <v>13.7</v>
      </c>
      <c r="O77" s="154">
        <v>13.1</v>
      </c>
      <c r="P77" s="419">
        <f t="shared" si="40"/>
        <v>52.65</v>
      </c>
      <c r="Q77" s="7"/>
      <c r="R77" s="420">
        <f>IF(COUNT(L77:O77)=4,SUM(L77:O77),"")</f>
        <v>52.65</v>
      </c>
      <c r="S77" s="171"/>
      <c r="T77" s="179">
        <f>IF(P77="","",RANK(P77,$P$6:$P$130))</f>
        <v>8</v>
      </c>
      <c r="U77" s="37"/>
      <c r="V77" s="38"/>
      <c r="W77" s="38"/>
      <c r="X77" s="38"/>
      <c r="Y77" s="38"/>
      <c r="Z77" s="39"/>
      <c r="AA77" s="6">
        <f t="shared" si="33"/>
        <v>8</v>
      </c>
      <c r="AB77" s="182" t="str">
        <f>E77&amp;F77</f>
        <v>東京藤村女子</v>
      </c>
      <c r="AC77" s="166">
        <f t="shared" si="41"/>
        <v>52</v>
      </c>
      <c r="AD77" s="166" t="str">
        <f t="shared" si="41"/>
        <v>石曽根　里央</v>
      </c>
      <c r="AE77" s="166">
        <f t="shared" si="41"/>
        <v>2</v>
      </c>
      <c r="AF77" s="170">
        <f>L77</f>
        <v>12.9</v>
      </c>
      <c r="AG77" s="183">
        <f t="shared" si="35"/>
        <v>16</v>
      </c>
      <c r="AH77" s="170">
        <f>M77</f>
        <v>12.95</v>
      </c>
      <c r="AI77" s="183">
        <f t="shared" si="36"/>
        <v>10</v>
      </c>
      <c r="AJ77" s="170">
        <f>N77</f>
        <v>13.7</v>
      </c>
      <c r="AK77" s="183">
        <f t="shared" si="37"/>
        <v>5</v>
      </c>
      <c r="AL77" s="170">
        <f>O77</f>
        <v>13.1</v>
      </c>
      <c r="AM77" s="183">
        <f t="shared" si="38"/>
        <v>19</v>
      </c>
      <c r="AN77" s="170">
        <f>R77</f>
        <v>52.65</v>
      </c>
      <c r="AO77" s="166">
        <f t="shared" si="32"/>
        <v>8</v>
      </c>
      <c r="AP77" s="166">
        <f>IF(K77="団",$S$80,"")</f>
        <v>3</v>
      </c>
      <c r="AQ77" s="1">
        <f t="shared" si="39"/>
        <v>1</v>
      </c>
    </row>
    <row r="78" spans="1:43" ht="20.25" customHeight="1">
      <c r="A78" s="1">
        <v>78</v>
      </c>
      <c r="C78" s="283"/>
      <c r="D78" s="283"/>
      <c r="E78" s="4" t="str">
        <f>E76</f>
        <v>東京</v>
      </c>
      <c r="F78" s="5" t="str">
        <f>F76</f>
        <v>藤村女子</v>
      </c>
      <c r="G78" s="275"/>
      <c r="H78" s="160">
        <v>53</v>
      </c>
      <c r="I78" s="159" t="s">
        <v>234</v>
      </c>
      <c r="J78" s="160">
        <v>2</v>
      </c>
      <c r="K78" s="160" t="s">
        <v>50</v>
      </c>
      <c r="L78" s="154">
        <v>11.25</v>
      </c>
      <c r="M78" s="154">
        <v>9.35</v>
      </c>
      <c r="N78" s="154">
        <v>10.4</v>
      </c>
      <c r="O78" s="154">
        <v>13.45</v>
      </c>
      <c r="P78" s="419">
        <f t="shared" si="40"/>
        <v>44.45</v>
      </c>
      <c r="Q78" s="7"/>
      <c r="R78" s="420">
        <f>IF(COUNT(L78:O78)=4,SUM(L78:O78),"")</f>
        <v>44.45</v>
      </c>
      <c r="S78" s="171"/>
      <c r="T78" s="179">
        <f>IF(P78="","",RANK(P78,$P$6:$P$130))</f>
        <v>54</v>
      </c>
      <c r="U78" s="37"/>
      <c r="V78" s="38"/>
      <c r="W78" s="38"/>
      <c r="X78" s="38"/>
      <c r="Y78" s="38"/>
      <c r="Z78" s="39"/>
      <c r="AA78" s="6">
        <f t="shared" si="33"/>
        <v>54</v>
      </c>
      <c r="AB78" s="182" t="str">
        <f>E78&amp;F78</f>
        <v>東京藤村女子</v>
      </c>
      <c r="AC78" s="166">
        <f t="shared" si="41"/>
        <v>53</v>
      </c>
      <c r="AD78" s="166" t="str">
        <f t="shared" si="41"/>
        <v>遠藤　明日香</v>
      </c>
      <c r="AE78" s="166">
        <f t="shared" si="41"/>
        <v>2</v>
      </c>
      <c r="AF78" s="170">
        <f>L78</f>
        <v>11.25</v>
      </c>
      <c r="AG78" s="183">
        <f t="shared" si="35"/>
        <v>74</v>
      </c>
      <c r="AH78" s="170">
        <f>M78</f>
        <v>9.35</v>
      </c>
      <c r="AI78" s="183">
        <f t="shared" si="36"/>
        <v>59</v>
      </c>
      <c r="AJ78" s="170">
        <f>N78</f>
        <v>10.4</v>
      </c>
      <c r="AK78" s="183">
        <f t="shared" si="37"/>
        <v>57</v>
      </c>
      <c r="AL78" s="170">
        <f>O78</f>
        <v>13.45</v>
      </c>
      <c r="AM78" s="183">
        <f t="shared" si="38"/>
        <v>10</v>
      </c>
      <c r="AN78" s="170">
        <f>R78</f>
        <v>44.45</v>
      </c>
      <c r="AO78" s="166">
        <f t="shared" si="32"/>
        <v>54</v>
      </c>
      <c r="AP78" s="166">
        <f>IF(K78="団",$S$80,"")</f>
        <v>3</v>
      </c>
      <c r="AQ78" s="1">
        <f t="shared" si="39"/>
        <v>1</v>
      </c>
    </row>
    <row r="79" spans="1:43" ht="20.25" customHeight="1">
      <c r="A79" s="1">
        <v>79</v>
      </c>
      <c r="C79" s="283"/>
      <c r="D79" s="283"/>
      <c r="E79" s="4" t="str">
        <f>E76</f>
        <v>東京</v>
      </c>
      <c r="F79" s="5" t="str">
        <f>F76</f>
        <v>藤村女子</v>
      </c>
      <c r="G79" s="275"/>
      <c r="H79" s="160">
        <v>54</v>
      </c>
      <c r="I79" s="159" t="s">
        <v>235</v>
      </c>
      <c r="J79" s="160">
        <v>1</v>
      </c>
      <c r="K79" s="160" t="s">
        <v>50</v>
      </c>
      <c r="L79" s="154">
        <v>12.4</v>
      </c>
      <c r="M79" s="154">
        <v>10.25</v>
      </c>
      <c r="N79" s="154">
        <v>9.25</v>
      </c>
      <c r="O79" s="154">
        <v>11.6</v>
      </c>
      <c r="P79" s="419">
        <f t="shared" si="40"/>
        <v>43.5</v>
      </c>
      <c r="Q79" s="7"/>
      <c r="R79" s="420">
        <f>IF(COUNT(L79:O79)=4,SUM(L79:O79),"")</f>
        <v>43.5</v>
      </c>
      <c r="S79" s="171"/>
      <c r="T79" s="179">
        <f>IF(P79="","",RANK(P79,$P$6:$P$130))</f>
        <v>64</v>
      </c>
      <c r="U79" s="40"/>
      <c r="V79" s="41"/>
      <c r="W79" s="38"/>
      <c r="X79" s="38"/>
      <c r="Y79" s="38"/>
      <c r="Z79" s="39"/>
      <c r="AA79" s="6">
        <f t="shared" si="33"/>
        <v>64</v>
      </c>
      <c r="AB79" s="182" t="str">
        <f>E79&amp;F79</f>
        <v>東京藤村女子</v>
      </c>
      <c r="AC79" s="166">
        <f t="shared" si="41"/>
        <v>54</v>
      </c>
      <c r="AD79" s="166" t="str">
        <f t="shared" si="41"/>
        <v>中野　光海</v>
      </c>
      <c r="AE79" s="166">
        <f t="shared" si="41"/>
        <v>1</v>
      </c>
      <c r="AF79" s="170">
        <f>L79</f>
        <v>12.4</v>
      </c>
      <c r="AG79" s="183">
        <f t="shared" si="35"/>
        <v>42</v>
      </c>
      <c r="AH79" s="170">
        <f>M79</f>
        <v>10.25</v>
      </c>
      <c r="AI79" s="183">
        <f t="shared" si="36"/>
        <v>48</v>
      </c>
      <c r="AJ79" s="170">
        <f>N79</f>
        <v>9.25</v>
      </c>
      <c r="AK79" s="183">
        <f t="shared" si="37"/>
        <v>72</v>
      </c>
      <c r="AL79" s="170">
        <f>O79</f>
        <v>11.6</v>
      </c>
      <c r="AM79" s="183">
        <f t="shared" si="38"/>
        <v>53</v>
      </c>
      <c r="AN79" s="170">
        <f>R79</f>
        <v>43.5</v>
      </c>
      <c r="AO79" s="166">
        <f t="shared" si="32"/>
        <v>64</v>
      </c>
      <c r="AP79" s="166">
        <f>IF(K79="団",$S$80,"")</f>
        <v>3</v>
      </c>
      <c r="AQ79" s="1">
        <f t="shared" si="39"/>
        <v>1</v>
      </c>
    </row>
    <row r="80" spans="1:43" ht="20.25" customHeight="1">
      <c r="A80" s="1">
        <v>80</v>
      </c>
      <c r="C80" s="283"/>
      <c r="D80" s="273"/>
      <c r="E80" s="173" t="str">
        <f>IF('自由入力'!E76="","",'自由入力'!E76)</f>
        <v>東京</v>
      </c>
      <c r="F80" s="174" t="str">
        <f>IF('自由入力'!F76="","",'自由入力'!F76)</f>
        <v>藤村女子</v>
      </c>
      <c r="G80" s="175"/>
      <c r="H80" s="276" t="str">
        <f>IF(E80="","","チーム得点")</f>
        <v>チーム得点</v>
      </c>
      <c r="I80" s="277"/>
      <c r="J80" s="166"/>
      <c r="K80" s="166"/>
      <c r="L80" s="170">
        <f>IF(K76="個","",IF(COUNT(L76:L79)=4,SUM(L76:L79)-MIN(L76:L79),IF(COUNT(L76:L79)=3,SUM(L76:L79),"")))</f>
        <v>37.449999999999996</v>
      </c>
      <c r="M80" s="170"/>
      <c r="N80" s="170">
        <f>IF(K76="個","",IF(COUNT(N76:N79)=4,SUM(N76:N79)-MIN(N76:N79),IF(COUNT(N76:N79)=3,SUM(N76:N79),"")))</f>
        <v>35.8</v>
      </c>
      <c r="O80" s="170">
        <f>IF(K76="個","",IF(COUNT(O76:O79)=4,SUM(O76:O79)-MIN(O76:O79),IF(COUNT(O76:O79)=3,SUM(O76:O79),"")))</f>
        <v>39.9</v>
      </c>
      <c r="P80" s="420"/>
      <c r="Q80" s="170">
        <f>R80</f>
        <v>113.15</v>
      </c>
      <c r="R80" s="420">
        <f>IF(COUNT(L80:O80)=3,SUM(L80:O80),"")</f>
        <v>113.15</v>
      </c>
      <c r="S80" s="171">
        <f>IF(K76="個","",IF(Q80="","",RANK(Q80,$Q$6:$Q$130)))</f>
        <v>3</v>
      </c>
      <c r="T80" s="244">
        <f>S80</f>
        <v>3</v>
      </c>
      <c r="U80" s="40"/>
      <c r="V80" s="42"/>
      <c r="W80" s="42"/>
      <c r="X80" s="42"/>
      <c r="Y80" s="42"/>
      <c r="Z80" s="39"/>
      <c r="AA80" s="6">
        <f t="shared" si="33"/>
      </c>
      <c r="AB80" s="182"/>
      <c r="AC80" s="166"/>
      <c r="AD80" s="166"/>
      <c r="AE80" s="166"/>
      <c r="AF80" s="170"/>
      <c r="AG80" s="183"/>
      <c r="AH80" s="170"/>
      <c r="AI80" s="183"/>
      <c r="AJ80" s="170"/>
      <c r="AK80" s="183"/>
      <c r="AL80" s="170"/>
      <c r="AM80" s="183"/>
      <c r="AN80" s="170"/>
      <c r="AO80" s="166">
        <f t="shared" si="32"/>
      </c>
      <c r="AP80" s="166"/>
      <c r="AQ80" s="1">
        <f t="shared" si="39"/>
        <v>0</v>
      </c>
    </row>
    <row r="81" spans="1:43" ht="20.25" customHeight="1">
      <c r="A81" s="1">
        <v>81</v>
      </c>
      <c r="C81" s="283"/>
      <c r="D81" s="271">
        <f>D76+1</f>
        <v>16</v>
      </c>
      <c r="E81" s="162" t="s">
        <v>159</v>
      </c>
      <c r="F81" s="163" t="s">
        <v>406</v>
      </c>
      <c r="G81" s="164" t="s">
        <v>236</v>
      </c>
      <c r="H81" s="160">
        <v>132</v>
      </c>
      <c r="I81" s="159" t="s">
        <v>237</v>
      </c>
      <c r="J81" s="160">
        <v>3</v>
      </c>
      <c r="K81" s="160" t="s">
        <v>51</v>
      </c>
      <c r="L81" s="154">
        <v>12.65</v>
      </c>
      <c r="M81" s="154">
        <v>13.65</v>
      </c>
      <c r="N81" s="154">
        <v>10.5</v>
      </c>
      <c r="O81" s="154">
        <v>13.15</v>
      </c>
      <c r="P81" s="419">
        <f t="shared" si="40"/>
        <v>49.949999999999996</v>
      </c>
      <c r="Q81" s="7"/>
      <c r="R81" s="420">
        <f>IF(COUNT(L81:O81)=4,SUM(L81:O81),"")</f>
        <v>49.949999999999996</v>
      </c>
      <c r="S81" s="171"/>
      <c r="T81" s="179">
        <f>IF(P81="","",RANK(P81,$P$6:$P$130))</f>
        <v>18</v>
      </c>
      <c r="U81" s="37"/>
      <c r="V81" s="38"/>
      <c r="W81" s="38"/>
      <c r="X81" s="38"/>
      <c r="Y81" s="38"/>
      <c r="Z81" s="39"/>
      <c r="AA81" s="6">
        <f t="shared" si="33"/>
        <v>18</v>
      </c>
      <c r="AB81" s="182" t="str">
        <f>E81&amp;F81</f>
        <v>神奈川秦野市立南が丘</v>
      </c>
      <c r="AC81" s="166">
        <f aca="true" t="shared" si="42" ref="AC81:AE84">H81</f>
        <v>132</v>
      </c>
      <c r="AD81" s="166" t="str">
        <f t="shared" si="42"/>
        <v>瀬尾　海夢</v>
      </c>
      <c r="AE81" s="166">
        <f t="shared" si="42"/>
        <v>3</v>
      </c>
      <c r="AF81" s="170">
        <f>L81</f>
        <v>12.65</v>
      </c>
      <c r="AG81" s="183">
        <f t="shared" si="35"/>
        <v>26</v>
      </c>
      <c r="AH81" s="170">
        <f aca="true" t="shared" si="43" ref="AH81:AH94">M81</f>
        <v>13.65</v>
      </c>
      <c r="AI81" s="183">
        <f t="shared" si="36"/>
        <v>5</v>
      </c>
      <c r="AJ81" s="170">
        <f aca="true" t="shared" si="44" ref="AJ81:AJ94">N81</f>
        <v>10.5</v>
      </c>
      <c r="AK81" s="183">
        <f t="shared" si="37"/>
        <v>55</v>
      </c>
      <c r="AL81" s="170">
        <f aca="true" t="shared" si="45" ref="AL81:AL94">O81</f>
        <v>13.15</v>
      </c>
      <c r="AM81" s="183">
        <f t="shared" si="38"/>
        <v>16</v>
      </c>
      <c r="AN81" s="170">
        <f>R81</f>
        <v>49.949999999999996</v>
      </c>
      <c r="AO81" s="166">
        <f t="shared" si="32"/>
        <v>18</v>
      </c>
      <c r="AP81" s="166">
        <f>IF(K81="団",$S$85,"")</f>
      </c>
      <c r="AQ81" s="1">
        <f t="shared" si="39"/>
        <v>1</v>
      </c>
    </row>
    <row r="82" spans="1:43" ht="20.25" customHeight="1">
      <c r="A82" s="1">
        <v>82</v>
      </c>
      <c r="C82" s="283"/>
      <c r="D82" s="271"/>
      <c r="E82" s="162" t="s">
        <v>161</v>
      </c>
      <c r="F82" s="163" t="s">
        <v>405</v>
      </c>
      <c r="G82" s="164" t="s">
        <v>238</v>
      </c>
      <c r="H82" s="160">
        <v>112</v>
      </c>
      <c r="I82" s="161" t="s">
        <v>239</v>
      </c>
      <c r="J82" s="160">
        <v>1</v>
      </c>
      <c r="K82" s="160" t="s">
        <v>51</v>
      </c>
      <c r="L82" s="154">
        <v>12.7</v>
      </c>
      <c r="M82" s="154">
        <v>10.3</v>
      </c>
      <c r="N82" s="154">
        <v>12.7</v>
      </c>
      <c r="O82" s="154">
        <v>13</v>
      </c>
      <c r="P82" s="419">
        <f t="shared" si="40"/>
        <v>48.7</v>
      </c>
      <c r="Q82" s="7"/>
      <c r="R82" s="420">
        <f>IF(COUNT(L82:O82)=4,SUM(L82:O82),"")</f>
        <v>48.7</v>
      </c>
      <c r="S82" s="171"/>
      <c r="T82" s="179">
        <f>IF(P82="","",RANK(P82,$P$6:$P$130))</f>
        <v>26</v>
      </c>
      <c r="U82" s="37"/>
      <c r="V82" s="38"/>
      <c r="W82" s="38"/>
      <c r="X82" s="38"/>
      <c r="Y82" s="38"/>
      <c r="Z82" s="39"/>
      <c r="AA82" s="6">
        <f t="shared" si="33"/>
        <v>26</v>
      </c>
      <c r="AB82" s="182" t="str">
        <f>E82&amp;F82</f>
        <v>群馬伊勢崎市立境北</v>
      </c>
      <c r="AC82" s="166">
        <f t="shared" si="42"/>
        <v>112</v>
      </c>
      <c r="AD82" s="166" t="str">
        <f t="shared" si="42"/>
        <v>髙木　清楓</v>
      </c>
      <c r="AE82" s="166">
        <f t="shared" si="42"/>
        <v>1</v>
      </c>
      <c r="AF82" s="170">
        <f>L82</f>
        <v>12.7</v>
      </c>
      <c r="AG82" s="183">
        <f t="shared" si="35"/>
        <v>22</v>
      </c>
      <c r="AH82" s="170">
        <f t="shared" si="43"/>
        <v>10.3</v>
      </c>
      <c r="AI82" s="183">
        <f t="shared" si="36"/>
        <v>47</v>
      </c>
      <c r="AJ82" s="170">
        <f t="shared" si="44"/>
        <v>12.7</v>
      </c>
      <c r="AK82" s="183">
        <f t="shared" si="37"/>
        <v>24</v>
      </c>
      <c r="AL82" s="170">
        <f t="shared" si="45"/>
        <v>13</v>
      </c>
      <c r="AM82" s="183">
        <f t="shared" si="38"/>
        <v>20</v>
      </c>
      <c r="AN82" s="170">
        <f>R82</f>
        <v>48.7</v>
      </c>
      <c r="AO82" s="166">
        <f t="shared" si="32"/>
        <v>26</v>
      </c>
      <c r="AP82" s="166">
        <f>IF(K82="団",$S$85,"")</f>
      </c>
      <c r="AQ82" s="1">
        <f t="shared" si="39"/>
        <v>1</v>
      </c>
    </row>
    <row r="83" spans="1:43" ht="20.25" customHeight="1">
      <c r="A83" s="1">
        <v>83</v>
      </c>
      <c r="C83" s="283"/>
      <c r="D83" s="271"/>
      <c r="E83" s="162" t="s">
        <v>189</v>
      </c>
      <c r="F83" s="163" t="s">
        <v>404</v>
      </c>
      <c r="G83" s="164" t="s">
        <v>433</v>
      </c>
      <c r="H83" s="160">
        <v>142</v>
      </c>
      <c r="I83" s="159" t="s">
        <v>240</v>
      </c>
      <c r="J83" s="160">
        <v>1</v>
      </c>
      <c r="K83" s="160" t="s">
        <v>51</v>
      </c>
      <c r="L83" s="154">
        <v>12.45</v>
      </c>
      <c r="M83" s="154">
        <v>9.3</v>
      </c>
      <c r="N83" s="154">
        <v>9.8</v>
      </c>
      <c r="O83" s="154">
        <v>11.6</v>
      </c>
      <c r="P83" s="419">
        <f t="shared" si="40"/>
        <v>43.15</v>
      </c>
      <c r="Q83" s="7"/>
      <c r="R83" s="420">
        <f>IF(COUNT(L83:O83)=4,SUM(L83:O83),"")</f>
        <v>43.15</v>
      </c>
      <c r="S83" s="171"/>
      <c r="T83" s="179">
        <f>IF(P83="","",RANK(P83,$P$6:$P$130))</f>
        <v>65</v>
      </c>
      <c r="U83" s="37"/>
      <c r="V83" s="38"/>
      <c r="W83" s="38"/>
      <c r="X83" s="38"/>
      <c r="Y83" s="38"/>
      <c r="Z83" s="39"/>
      <c r="AA83" s="6">
        <f t="shared" si="33"/>
        <v>65</v>
      </c>
      <c r="AB83" s="182" t="str">
        <f>E83&amp;F83</f>
        <v>茨城土浦市立第三</v>
      </c>
      <c r="AC83" s="166">
        <f t="shared" si="42"/>
        <v>142</v>
      </c>
      <c r="AD83" s="166" t="str">
        <f t="shared" si="42"/>
        <v>大高　涼花</v>
      </c>
      <c r="AE83" s="166">
        <f t="shared" si="42"/>
        <v>1</v>
      </c>
      <c r="AF83" s="170">
        <f>L83</f>
        <v>12.45</v>
      </c>
      <c r="AG83" s="183">
        <f t="shared" si="35"/>
        <v>41</v>
      </c>
      <c r="AH83" s="170">
        <f t="shared" si="43"/>
        <v>9.3</v>
      </c>
      <c r="AI83" s="183">
        <f t="shared" si="36"/>
        <v>61</v>
      </c>
      <c r="AJ83" s="170">
        <f t="shared" si="44"/>
        <v>9.8</v>
      </c>
      <c r="AK83" s="183">
        <f t="shared" si="37"/>
        <v>65</v>
      </c>
      <c r="AL83" s="170">
        <f t="shared" si="45"/>
        <v>11.6</v>
      </c>
      <c r="AM83" s="183">
        <f t="shared" si="38"/>
        <v>53</v>
      </c>
      <c r="AN83" s="170">
        <f>R83</f>
        <v>43.15</v>
      </c>
      <c r="AO83" s="166">
        <f t="shared" si="32"/>
        <v>65</v>
      </c>
      <c r="AP83" s="166">
        <f>IF(K83="団",$S$85,"")</f>
      </c>
      <c r="AQ83" s="1">
        <f t="shared" si="39"/>
        <v>1</v>
      </c>
    </row>
    <row r="84" spans="1:43" ht="20.25" customHeight="1">
      <c r="A84" s="1">
        <v>84</v>
      </c>
      <c r="C84" s="283"/>
      <c r="D84" s="271"/>
      <c r="E84" s="162" t="s">
        <v>158</v>
      </c>
      <c r="F84" s="163" t="s">
        <v>403</v>
      </c>
      <c r="G84" s="164" t="s">
        <v>241</v>
      </c>
      <c r="H84" s="160">
        <v>122</v>
      </c>
      <c r="I84" s="159" t="s">
        <v>242</v>
      </c>
      <c r="J84" s="160">
        <v>3</v>
      </c>
      <c r="K84" s="160" t="s">
        <v>51</v>
      </c>
      <c r="L84" s="154">
        <v>12.6</v>
      </c>
      <c r="M84" s="154">
        <v>10.6</v>
      </c>
      <c r="N84" s="154">
        <v>12.4</v>
      </c>
      <c r="O84" s="154">
        <v>13</v>
      </c>
      <c r="P84" s="419">
        <f t="shared" si="40"/>
        <v>48.6</v>
      </c>
      <c r="Q84" s="7"/>
      <c r="R84" s="420">
        <f>IF(COUNT(L84:O84)=4,SUM(L84:O84),"")</f>
        <v>48.6</v>
      </c>
      <c r="S84" s="171"/>
      <c r="T84" s="179">
        <f>IF(P84="","",RANK(P84,$P$6:$P$130))</f>
        <v>29</v>
      </c>
      <c r="U84" s="40"/>
      <c r="V84" s="41"/>
      <c r="W84" s="38"/>
      <c r="X84" s="38"/>
      <c r="Y84" s="38"/>
      <c r="Z84" s="39"/>
      <c r="AA84" s="6">
        <f t="shared" si="33"/>
        <v>29</v>
      </c>
      <c r="AB84" s="182" t="str">
        <f>E84&amp;F84</f>
        <v>埼玉飯能市立飯能第一</v>
      </c>
      <c r="AC84" s="166">
        <f t="shared" si="42"/>
        <v>122</v>
      </c>
      <c r="AD84" s="166" t="str">
        <f t="shared" si="42"/>
        <v>小林　日和</v>
      </c>
      <c r="AE84" s="166">
        <f t="shared" si="42"/>
        <v>3</v>
      </c>
      <c r="AF84" s="170">
        <f>L84</f>
        <v>12.6</v>
      </c>
      <c r="AG84" s="183">
        <f t="shared" si="35"/>
        <v>29</v>
      </c>
      <c r="AH84" s="170">
        <f t="shared" si="43"/>
        <v>10.6</v>
      </c>
      <c r="AI84" s="183">
        <f t="shared" si="36"/>
        <v>39</v>
      </c>
      <c r="AJ84" s="170">
        <f t="shared" si="44"/>
        <v>12.4</v>
      </c>
      <c r="AK84" s="183">
        <f t="shared" si="37"/>
        <v>28</v>
      </c>
      <c r="AL84" s="170">
        <f t="shared" si="45"/>
        <v>13</v>
      </c>
      <c r="AM84" s="183">
        <f t="shared" si="38"/>
        <v>20</v>
      </c>
      <c r="AN84" s="170">
        <f>R84</f>
        <v>48.6</v>
      </c>
      <c r="AO84" s="166">
        <f t="shared" si="32"/>
        <v>29</v>
      </c>
      <c r="AP84" s="166">
        <f>IF(K84="団",$S$85,"")</f>
      </c>
      <c r="AQ84" s="1">
        <f t="shared" si="39"/>
        <v>1</v>
      </c>
    </row>
    <row r="85" spans="1:43" ht="20.25" customHeight="1">
      <c r="A85" s="1">
        <v>85</v>
      </c>
      <c r="C85" s="283"/>
      <c r="D85" s="271"/>
      <c r="E85" s="176"/>
      <c r="F85" s="178" t="s">
        <v>10</v>
      </c>
      <c r="G85" s="178"/>
      <c r="H85" s="276">
        <f>IF(E85="","","チーム得点")</f>
      </c>
      <c r="I85" s="277"/>
      <c r="J85" s="166"/>
      <c r="K85" s="166"/>
      <c r="L85" s="170">
        <f>IF(K81="個","",IF(COUNT(L81:L84)=4,SUM(L81:L84)-MIN(L81:L84),IF(COUNT(L81:L84)=3,SUM(L81:L84),"")))</f>
      </c>
      <c r="M85" s="170"/>
      <c r="N85" s="170">
        <f>IF(K81="個","",IF(COUNT(N81:N84)=4,SUM(N81:N84)-MIN(N81:N84),IF(COUNT(N81:N84)=3,SUM(N81:N84),"")))</f>
      </c>
      <c r="O85" s="170">
        <f>IF(K81="個","",IF(COUNT(O81:O84)=4,SUM(O81:O84)-MIN(O81:O84),IF(COUNT(O81:O84)=3,SUM(O81:O84),"")))</f>
      </c>
      <c r="P85" s="420"/>
      <c r="Q85" s="170">
        <f>R85</f>
      </c>
      <c r="R85" s="420">
        <f>IF(COUNT(L85:O85)=3,SUM(L85:O85),"")</f>
      </c>
      <c r="S85" s="171">
        <f>IF(K81="個","",IF(Q85="","",RANK(Q85,$Q$6:$Q$130)))</f>
      </c>
      <c r="T85" s="172">
        <f>S85</f>
      </c>
      <c r="U85" s="40"/>
      <c r="V85" s="42"/>
      <c r="W85" s="42"/>
      <c r="X85" s="42"/>
      <c r="Y85" s="42"/>
      <c r="Z85" s="39"/>
      <c r="AA85" s="6">
        <f t="shared" si="33"/>
      </c>
      <c r="AB85" s="182"/>
      <c r="AC85" s="166"/>
      <c r="AD85" s="166"/>
      <c r="AE85" s="166"/>
      <c r="AF85" s="170"/>
      <c r="AG85" s="183"/>
      <c r="AH85" s="170"/>
      <c r="AI85" s="183"/>
      <c r="AJ85" s="170"/>
      <c r="AK85" s="183"/>
      <c r="AL85" s="170"/>
      <c r="AM85" s="183"/>
      <c r="AN85" s="170"/>
      <c r="AO85" s="166">
        <f t="shared" si="32"/>
      </c>
      <c r="AP85" s="166"/>
      <c r="AQ85" s="1">
        <f t="shared" si="39"/>
        <v>0</v>
      </c>
    </row>
    <row r="86" spans="1:43" ht="20.25" customHeight="1">
      <c r="A86" s="1">
        <v>86</v>
      </c>
      <c r="C86" s="283"/>
      <c r="D86" s="271">
        <f>D81+1</f>
        <v>17</v>
      </c>
      <c r="E86" s="162" t="s">
        <v>188</v>
      </c>
      <c r="F86" s="163" t="s">
        <v>402</v>
      </c>
      <c r="G86" s="165" t="s">
        <v>243</v>
      </c>
      <c r="H86" s="158">
        <v>102</v>
      </c>
      <c r="I86" s="159" t="s">
        <v>244</v>
      </c>
      <c r="J86" s="160">
        <v>3</v>
      </c>
      <c r="K86" s="160" t="s">
        <v>51</v>
      </c>
      <c r="L86" s="154">
        <v>12.1</v>
      </c>
      <c r="M86" s="154">
        <v>8.5</v>
      </c>
      <c r="N86" s="154">
        <v>10.7</v>
      </c>
      <c r="O86" s="154">
        <v>11.7</v>
      </c>
      <c r="P86" s="419">
        <f t="shared" si="40"/>
        <v>43</v>
      </c>
      <c r="Q86" s="7"/>
      <c r="R86" s="420">
        <f>IF(COUNT(L86:O86)=4,SUM(L86:O86),"")</f>
        <v>43</v>
      </c>
      <c r="S86" s="171"/>
      <c r="T86" s="179">
        <f>IF(P86="","",RANK(P86,$P$6:$P$130))</f>
        <v>66</v>
      </c>
      <c r="U86" s="37"/>
      <c r="V86" s="38"/>
      <c r="W86" s="38"/>
      <c r="X86" s="38"/>
      <c r="Y86" s="38"/>
      <c r="Z86" s="39"/>
      <c r="AA86" s="6">
        <f t="shared" si="33"/>
        <v>66</v>
      </c>
      <c r="AB86" s="182" t="str">
        <f>E86&amp;F86</f>
        <v>山梨富士川町立増穂</v>
      </c>
      <c r="AC86" s="166">
        <f aca="true" t="shared" si="46" ref="AC86:AE89">H86</f>
        <v>102</v>
      </c>
      <c r="AD86" s="166" t="str">
        <f t="shared" si="46"/>
        <v>村松　瀬菜</v>
      </c>
      <c r="AE86" s="166">
        <f t="shared" si="46"/>
        <v>3</v>
      </c>
      <c r="AF86" s="170">
        <f>L86</f>
        <v>12.1</v>
      </c>
      <c r="AG86" s="183">
        <f t="shared" si="35"/>
        <v>54</v>
      </c>
      <c r="AH86" s="170">
        <f t="shared" si="43"/>
        <v>8.5</v>
      </c>
      <c r="AI86" s="183">
        <f t="shared" si="36"/>
        <v>69</v>
      </c>
      <c r="AJ86" s="170">
        <f t="shared" si="44"/>
        <v>10.7</v>
      </c>
      <c r="AK86" s="183">
        <f t="shared" si="37"/>
        <v>53</v>
      </c>
      <c r="AL86" s="170">
        <f t="shared" si="45"/>
        <v>11.7</v>
      </c>
      <c r="AM86" s="183">
        <f t="shared" si="38"/>
        <v>48</v>
      </c>
      <c r="AN86" s="170">
        <f>R86</f>
        <v>43</v>
      </c>
      <c r="AO86" s="166">
        <f t="shared" si="32"/>
        <v>66</v>
      </c>
      <c r="AP86" s="166">
        <f>IF(K86="団",$S$90,"")</f>
      </c>
      <c r="AQ86" s="1">
        <f t="shared" si="39"/>
        <v>1</v>
      </c>
    </row>
    <row r="87" spans="1:43" ht="20.25" customHeight="1">
      <c r="A87" s="1">
        <v>87</v>
      </c>
      <c r="C87" s="283"/>
      <c r="D87" s="271"/>
      <c r="E87" s="162" t="s">
        <v>186</v>
      </c>
      <c r="F87" s="163" t="s">
        <v>401</v>
      </c>
      <c r="G87" s="165" t="s">
        <v>245</v>
      </c>
      <c r="H87" s="158">
        <v>172</v>
      </c>
      <c r="I87" s="159" t="s">
        <v>246</v>
      </c>
      <c r="J87" s="160">
        <v>3</v>
      </c>
      <c r="K87" s="160" t="s">
        <v>51</v>
      </c>
      <c r="L87" s="154">
        <v>13.5</v>
      </c>
      <c r="M87" s="154">
        <v>12.2</v>
      </c>
      <c r="N87" s="154">
        <v>12.95</v>
      </c>
      <c r="O87" s="154">
        <v>12.9</v>
      </c>
      <c r="P87" s="419">
        <f t="shared" si="40"/>
        <v>51.55</v>
      </c>
      <c r="Q87" s="7"/>
      <c r="R87" s="420">
        <f>IF(COUNT(L87:O87)=4,SUM(L87:O87),"")</f>
        <v>51.55</v>
      </c>
      <c r="S87" s="171"/>
      <c r="T87" s="179">
        <f>IF(P87="","",RANK(P87,$P$6:$P$130))</f>
        <v>12</v>
      </c>
      <c r="U87" s="37"/>
      <c r="V87" s="38"/>
      <c r="W87" s="38"/>
      <c r="X87" s="38"/>
      <c r="Y87" s="38"/>
      <c r="Z87" s="39"/>
      <c r="AA87" s="6">
        <f t="shared" si="33"/>
        <v>12</v>
      </c>
      <c r="AB87" s="182" t="str">
        <f>E87&amp;F87</f>
        <v>千葉佐倉市立西志津</v>
      </c>
      <c r="AC87" s="166">
        <f t="shared" si="46"/>
        <v>172</v>
      </c>
      <c r="AD87" s="166" t="str">
        <f t="shared" si="46"/>
        <v>原島　瑛里</v>
      </c>
      <c r="AE87" s="166">
        <f t="shared" si="46"/>
        <v>3</v>
      </c>
      <c r="AF87" s="170">
        <f>L87</f>
        <v>13.5</v>
      </c>
      <c r="AG87" s="183">
        <f t="shared" si="35"/>
        <v>8</v>
      </c>
      <c r="AH87" s="170">
        <f t="shared" si="43"/>
        <v>12.2</v>
      </c>
      <c r="AI87" s="183">
        <f t="shared" si="36"/>
        <v>18</v>
      </c>
      <c r="AJ87" s="170">
        <f t="shared" si="44"/>
        <v>12.95</v>
      </c>
      <c r="AK87" s="183">
        <f t="shared" si="37"/>
        <v>18</v>
      </c>
      <c r="AL87" s="170">
        <f t="shared" si="45"/>
        <v>12.9</v>
      </c>
      <c r="AM87" s="183">
        <f t="shared" si="38"/>
        <v>24</v>
      </c>
      <c r="AN87" s="170">
        <f>R87</f>
        <v>51.55</v>
      </c>
      <c r="AO87" s="166">
        <f t="shared" si="32"/>
        <v>12</v>
      </c>
      <c r="AP87" s="166">
        <f>IF(K87="団",$S$90,"")</f>
      </c>
      <c r="AQ87" s="1">
        <f t="shared" si="39"/>
        <v>2</v>
      </c>
    </row>
    <row r="88" spans="1:43" ht="20.25" customHeight="1">
      <c r="A88" s="1">
        <v>88</v>
      </c>
      <c r="C88" s="283"/>
      <c r="D88" s="271"/>
      <c r="E88" s="162" t="s">
        <v>225</v>
      </c>
      <c r="F88" s="163" t="s">
        <v>400</v>
      </c>
      <c r="G88" s="165" t="s">
        <v>247</v>
      </c>
      <c r="H88" s="158">
        <v>152</v>
      </c>
      <c r="I88" s="159" t="s">
        <v>248</v>
      </c>
      <c r="J88" s="160">
        <v>2</v>
      </c>
      <c r="K88" s="160" t="s">
        <v>51</v>
      </c>
      <c r="L88" s="154">
        <v>13.35</v>
      </c>
      <c r="M88" s="154">
        <v>12.45</v>
      </c>
      <c r="N88" s="154">
        <v>13.8</v>
      </c>
      <c r="O88" s="154">
        <v>13.45</v>
      </c>
      <c r="P88" s="419">
        <f t="shared" si="40"/>
        <v>53.05</v>
      </c>
      <c r="Q88" s="7"/>
      <c r="R88" s="420">
        <f>IF(COUNT(L88:O88)=4,SUM(L88:O88),"")</f>
        <v>53.05</v>
      </c>
      <c r="S88" s="171"/>
      <c r="T88" s="179">
        <f>IF(P88="","",RANK(P88,$P$6:$P$130))</f>
        <v>7</v>
      </c>
      <c r="U88" s="37"/>
      <c r="V88" s="38"/>
      <c r="W88" s="38"/>
      <c r="X88" s="38"/>
      <c r="Y88" s="38"/>
      <c r="Z88" s="39"/>
      <c r="AA88" s="6">
        <f t="shared" si="33"/>
        <v>7</v>
      </c>
      <c r="AB88" s="182" t="str">
        <f>E88&amp;F88</f>
        <v>東京世田谷区立用賀</v>
      </c>
      <c r="AC88" s="166">
        <f t="shared" si="46"/>
        <v>152</v>
      </c>
      <c r="AD88" s="166" t="str">
        <f t="shared" si="46"/>
        <v>青柳　有香</v>
      </c>
      <c r="AE88" s="166">
        <f t="shared" si="46"/>
        <v>2</v>
      </c>
      <c r="AF88" s="170">
        <f>L88</f>
        <v>13.35</v>
      </c>
      <c r="AG88" s="183">
        <f t="shared" si="35"/>
        <v>11</v>
      </c>
      <c r="AH88" s="170">
        <f t="shared" si="43"/>
        <v>12.45</v>
      </c>
      <c r="AI88" s="183">
        <f t="shared" si="36"/>
        <v>14</v>
      </c>
      <c r="AJ88" s="170">
        <f t="shared" si="44"/>
        <v>13.8</v>
      </c>
      <c r="AK88" s="183">
        <f t="shared" si="37"/>
        <v>3</v>
      </c>
      <c r="AL88" s="170">
        <f t="shared" si="45"/>
        <v>13.45</v>
      </c>
      <c r="AM88" s="183">
        <f t="shared" si="38"/>
        <v>10</v>
      </c>
      <c r="AN88" s="170">
        <f>R88</f>
        <v>53.05</v>
      </c>
      <c r="AO88" s="166">
        <f t="shared" si="32"/>
        <v>7</v>
      </c>
      <c r="AP88" s="166">
        <f>IF(K88="団",$S$90,"")</f>
      </c>
      <c r="AQ88" s="1">
        <f t="shared" si="39"/>
        <v>1</v>
      </c>
    </row>
    <row r="89" spans="1:43" ht="20.25" customHeight="1">
      <c r="A89" s="1">
        <v>89</v>
      </c>
      <c r="C89" s="283"/>
      <c r="D89" s="271"/>
      <c r="E89" s="162" t="s">
        <v>187</v>
      </c>
      <c r="F89" s="163" t="s">
        <v>392</v>
      </c>
      <c r="G89" s="165" t="s">
        <v>393</v>
      </c>
      <c r="H89" s="158">
        <v>162</v>
      </c>
      <c r="I89" s="161" t="s">
        <v>391</v>
      </c>
      <c r="J89" s="160">
        <v>2</v>
      </c>
      <c r="K89" s="160" t="s">
        <v>51</v>
      </c>
      <c r="L89" s="154">
        <v>10.65</v>
      </c>
      <c r="M89" s="154">
        <v>6.5</v>
      </c>
      <c r="N89" s="154">
        <v>8.8</v>
      </c>
      <c r="O89" s="154">
        <v>8.3</v>
      </c>
      <c r="P89" s="419">
        <f t="shared" si="40"/>
        <v>34.25</v>
      </c>
      <c r="Q89" s="7"/>
      <c r="R89" s="420">
        <f>IF(COUNT(L89:O89)=4,SUM(L89:O89),"")</f>
        <v>34.25</v>
      </c>
      <c r="S89" s="171"/>
      <c r="T89" s="179">
        <f>IF(P89="","",RANK(P89,$P$6:$P$130))</f>
        <v>82</v>
      </c>
      <c r="U89" s="40"/>
      <c r="V89" s="41"/>
      <c r="W89" s="38"/>
      <c r="X89" s="38"/>
      <c r="Y89" s="38"/>
      <c r="Z89" s="39"/>
      <c r="AA89" s="6">
        <f t="shared" si="33"/>
        <v>82</v>
      </c>
      <c r="AB89" s="182" t="str">
        <f>E89&amp;F89</f>
        <v>栃木日光市立大沢</v>
      </c>
      <c r="AC89" s="166">
        <f t="shared" si="46"/>
        <v>162</v>
      </c>
      <c r="AD89" s="166" t="str">
        <f t="shared" si="46"/>
        <v>柳田　留菜</v>
      </c>
      <c r="AE89" s="166">
        <f t="shared" si="46"/>
        <v>2</v>
      </c>
      <c r="AF89" s="170">
        <f>L89</f>
        <v>10.65</v>
      </c>
      <c r="AG89" s="183">
        <f t="shared" si="35"/>
        <v>78</v>
      </c>
      <c r="AH89" s="170">
        <f t="shared" si="43"/>
        <v>6.5</v>
      </c>
      <c r="AI89" s="183">
        <f t="shared" si="36"/>
        <v>83</v>
      </c>
      <c r="AJ89" s="170">
        <f t="shared" si="44"/>
        <v>8.8</v>
      </c>
      <c r="AK89" s="183">
        <f t="shared" si="37"/>
        <v>74</v>
      </c>
      <c r="AL89" s="170">
        <f t="shared" si="45"/>
        <v>8.3</v>
      </c>
      <c r="AM89" s="183">
        <f t="shared" si="38"/>
        <v>83</v>
      </c>
      <c r="AN89" s="170">
        <f>R89</f>
        <v>34.25</v>
      </c>
      <c r="AO89" s="166">
        <f t="shared" si="32"/>
        <v>82</v>
      </c>
      <c r="AP89" s="166">
        <f>IF(K89="団",$S$90,"")</f>
      </c>
      <c r="AQ89" s="1">
        <f t="shared" si="39"/>
        <v>1</v>
      </c>
    </row>
    <row r="90" spans="1:43" ht="20.25" customHeight="1">
      <c r="A90" s="1">
        <v>90</v>
      </c>
      <c r="C90" s="273"/>
      <c r="D90" s="271"/>
      <c r="E90" s="176"/>
      <c r="F90" s="177" t="s">
        <v>8</v>
      </c>
      <c r="G90" s="177"/>
      <c r="H90" s="276">
        <f>IF(E90="","","チーム得点")</f>
      </c>
      <c r="I90" s="277"/>
      <c r="J90" s="166"/>
      <c r="K90" s="166"/>
      <c r="L90" s="170">
        <f>IF(K86="個","",IF(COUNT(L86:L89)=4,SUM(L86:L89)-MIN(L86:L89),IF(COUNT(L86:L89)=3,SUM(L86:L89),"")))</f>
      </c>
      <c r="M90" s="170"/>
      <c r="N90" s="170">
        <f>IF(K86="個","",IF(COUNT(N86:N89)=4,SUM(N86:N89)-MIN(N86:N89),IF(COUNT(N86:N89)=3,SUM(N86:N89),"")))</f>
      </c>
      <c r="O90" s="170">
        <f>IF(K86="個","",IF(COUNT(O86:O89)=4,SUM(O86:O89)-MIN(O86:O89),IF(COUNT(O86:O89)=3,SUM(O86:O89),"")))</f>
      </c>
      <c r="P90" s="420"/>
      <c r="Q90" s="170">
        <f>R90</f>
      </c>
      <c r="R90" s="420">
        <f>IF(COUNT(L90:O90)=3,SUM(L90:O90),"")</f>
      </c>
      <c r="S90" s="171">
        <f>IF(K86="個","",IF(Q90="","",RANK(Q90,$Q$6:$Q$130)))</f>
      </c>
      <c r="T90" s="172">
        <f>S90</f>
      </c>
      <c r="U90" s="40"/>
      <c r="V90" s="42"/>
      <c r="W90" s="42"/>
      <c r="X90" s="42"/>
      <c r="Y90" s="42"/>
      <c r="Z90" s="39"/>
      <c r="AA90" s="6">
        <f t="shared" si="33"/>
      </c>
      <c r="AB90" s="182"/>
      <c r="AC90" s="166"/>
      <c r="AD90" s="166"/>
      <c r="AE90" s="166"/>
      <c r="AF90" s="170"/>
      <c r="AG90" s="183"/>
      <c r="AH90" s="170"/>
      <c r="AI90" s="183"/>
      <c r="AJ90" s="170"/>
      <c r="AK90" s="183"/>
      <c r="AL90" s="170"/>
      <c r="AM90" s="183"/>
      <c r="AN90" s="170"/>
      <c r="AO90" s="166">
        <f t="shared" si="32"/>
      </c>
      <c r="AP90" s="166"/>
      <c r="AQ90" s="1">
        <f t="shared" si="39"/>
        <v>0</v>
      </c>
    </row>
    <row r="91" spans="1:43" ht="20.25" customHeight="1">
      <c r="A91" s="1">
        <v>91</v>
      </c>
      <c r="C91" s="272">
        <v>5</v>
      </c>
      <c r="D91" s="271">
        <f>D86+1</f>
        <v>18</v>
      </c>
      <c r="E91" s="156" t="s">
        <v>190</v>
      </c>
      <c r="F91" s="157" t="s">
        <v>249</v>
      </c>
      <c r="G91" s="284" t="s">
        <v>250</v>
      </c>
      <c r="H91" s="160">
        <v>41</v>
      </c>
      <c r="I91" s="159" t="s">
        <v>251</v>
      </c>
      <c r="J91" s="160">
        <v>2</v>
      </c>
      <c r="K91" s="160" t="s">
        <v>50</v>
      </c>
      <c r="L91" s="154">
        <v>13.6</v>
      </c>
      <c r="M91" s="154">
        <v>10.45</v>
      </c>
      <c r="N91" s="154">
        <v>12.05</v>
      </c>
      <c r="O91" s="154">
        <v>13</v>
      </c>
      <c r="P91" s="419">
        <f t="shared" si="40"/>
        <v>49.099999999999994</v>
      </c>
      <c r="Q91" s="7"/>
      <c r="R91" s="420">
        <f>IF(COUNT(L91:O91)=4,SUM(L91:O91),"")</f>
        <v>49.099999999999994</v>
      </c>
      <c r="S91" s="171"/>
      <c r="T91" s="179">
        <f>IF(P91="","",RANK(P91,$P$6:$P$130))</f>
        <v>23</v>
      </c>
      <c r="U91" s="37"/>
      <c r="V91" s="38"/>
      <c r="W91" s="38"/>
      <c r="X91" s="38"/>
      <c r="Y91" s="38"/>
      <c r="Z91" s="39"/>
      <c r="AA91" s="6">
        <f t="shared" si="33"/>
        <v>23</v>
      </c>
      <c r="AB91" s="182" t="str">
        <f>E91&amp;F91</f>
        <v>茨城水戸市立第二</v>
      </c>
      <c r="AC91" s="166">
        <f aca="true" t="shared" si="47" ref="AC91:AE94">H91</f>
        <v>41</v>
      </c>
      <c r="AD91" s="166" t="str">
        <f t="shared" si="47"/>
        <v>永里　杏澄</v>
      </c>
      <c r="AE91" s="166">
        <f t="shared" si="47"/>
        <v>2</v>
      </c>
      <c r="AF91" s="170">
        <f>L91</f>
        <v>13.6</v>
      </c>
      <c r="AG91" s="183">
        <f t="shared" si="35"/>
        <v>7</v>
      </c>
      <c r="AH91" s="170">
        <f t="shared" si="43"/>
        <v>10.45</v>
      </c>
      <c r="AI91" s="183">
        <f t="shared" si="36"/>
        <v>43</v>
      </c>
      <c r="AJ91" s="170">
        <f t="shared" si="44"/>
        <v>12.05</v>
      </c>
      <c r="AK91" s="183">
        <f t="shared" si="37"/>
        <v>36</v>
      </c>
      <c r="AL91" s="170">
        <f t="shared" si="45"/>
        <v>13</v>
      </c>
      <c r="AM91" s="183">
        <f t="shared" si="38"/>
        <v>20</v>
      </c>
      <c r="AN91" s="170">
        <f>R91</f>
        <v>49.099999999999994</v>
      </c>
      <c r="AO91" s="166">
        <f t="shared" si="32"/>
        <v>23</v>
      </c>
      <c r="AP91" s="166">
        <f>IF(K91="団",$S$95,"")</f>
        <v>5</v>
      </c>
      <c r="AQ91" s="1">
        <f t="shared" si="39"/>
        <v>1</v>
      </c>
    </row>
    <row r="92" spans="1:43" ht="20.25" customHeight="1">
      <c r="A92" s="1">
        <v>92</v>
      </c>
      <c r="C92" s="283"/>
      <c r="D92" s="271"/>
      <c r="E92" s="4" t="str">
        <f>E91</f>
        <v>茨城</v>
      </c>
      <c r="F92" s="5" t="str">
        <f>F91</f>
        <v>水戸市立第二</v>
      </c>
      <c r="G92" s="285"/>
      <c r="H92" s="160">
        <v>42</v>
      </c>
      <c r="I92" s="161" t="s">
        <v>386</v>
      </c>
      <c r="J92" s="160">
        <v>2</v>
      </c>
      <c r="K92" s="160" t="s">
        <v>50</v>
      </c>
      <c r="L92" s="154">
        <v>12.55</v>
      </c>
      <c r="M92" s="154">
        <v>9.8</v>
      </c>
      <c r="N92" s="154">
        <v>10.9</v>
      </c>
      <c r="O92" s="154">
        <v>10.45</v>
      </c>
      <c r="P92" s="419">
        <f t="shared" si="40"/>
        <v>43.7</v>
      </c>
      <c r="Q92" s="7"/>
      <c r="R92" s="420">
        <f>IF(COUNT(L92:O92)=4,SUM(L92:O92),"")</f>
        <v>43.7</v>
      </c>
      <c r="S92" s="171"/>
      <c r="T92" s="179">
        <f>IF(P92="","",RANK(P92,$P$6:$P$130))</f>
        <v>60</v>
      </c>
      <c r="U92" s="37"/>
      <c r="V92" s="38"/>
      <c r="W92" s="38"/>
      <c r="X92" s="38"/>
      <c r="Y92" s="38"/>
      <c r="Z92" s="39"/>
      <c r="AA92" s="6">
        <f t="shared" si="33"/>
        <v>60</v>
      </c>
      <c r="AB92" s="182" t="str">
        <f>E92&amp;F92</f>
        <v>茨城水戸市立第二</v>
      </c>
      <c r="AC92" s="166">
        <f t="shared" si="47"/>
        <v>42</v>
      </c>
      <c r="AD92" s="166" t="str">
        <f t="shared" si="47"/>
        <v>宮尾　希梨</v>
      </c>
      <c r="AE92" s="166">
        <f t="shared" si="47"/>
        <v>2</v>
      </c>
      <c r="AF92" s="170">
        <f>L92</f>
        <v>12.55</v>
      </c>
      <c r="AG92" s="183">
        <f t="shared" si="35"/>
        <v>34</v>
      </c>
      <c r="AH92" s="170">
        <f t="shared" si="43"/>
        <v>9.8</v>
      </c>
      <c r="AI92" s="183">
        <f t="shared" si="36"/>
        <v>56</v>
      </c>
      <c r="AJ92" s="170">
        <f t="shared" si="44"/>
        <v>10.9</v>
      </c>
      <c r="AK92" s="183">
        <f t="shared" si="37"/>
        <v>50</v>
      </c>
      <c r="AL92" s="170">
        <f t="shared" si="45"/>
        <v>10.45</v>
      </c>
      <c r="AM92" s="183">
        <f t="shared" si="38"/>
        <v>69</v>
      </c>
      <c r="AN92" s="170">
        <f>R92</f>
        <v>43.7</v>
      </c>
      <c r="AO92" s="166">
        <f t="shared" si="32"/>
        <v>60</v>
      </c>
      <c r="AP92" s="166">
        <f>IF(K92="団",$S$95,"")</f>
        <v>5</v>
      </c>
      <c r="AQ92" s="1">
        <f t="shared" si="39"/>
        <v>2</v>
      </c>
    </row>
    <row r="93" spans="1:43" ht="20.25" customHeight="1">
      <c r="A93" s="1">
        <v>93</v>
      </c>
      <c r="C93" s="283"/>
      <c r="D93" s="271"/>
      <c r="E93" s="4" t="str">
        <f>E91</f>
        <v>茨城</v>
      </c>
      <c r="F93" s="5" t="str">
        <f>F91</f>
        <v>水戸市立第二</v>
      </c>
      <c r="G93" s="285"/>
      <c r="H93" s="160">
        <v>43</v>
      </c>
      <c r="I93" s="159" t="s">
        <v>383</v>
      </c>
      <c r="J93" s="160">
        <v>3</v>
      </c>
      <c r="K93" s="160" t="s">
        <v>50</v>
      </c>
      <c r="L93" s="154">
        <v>11.4</v>
      </c>
      <c r="M93" s="154">
        <v>10</v>
      </c>
      <c r="N93" s="154">
        <v>11.55</v>
      </c>
      <c r="O93" s="154">
        <v>12.6</v>
      </c>
      <c r="P93" s="419">
        <f t="shared" si="40"/>
        <v>45.550000000000004</v>
      </c>
      <c r="Q93" s="7"/>
      <c r="R93" s="420">
        <f>IF(COUNT(L93:O93)=4,SUM(L93:O93),"")</f>
        <v>45.550000000000004</v>
      </c>
      <c r="S93" s="171"/>
      <c r="T93" s="179">
        <f>IF(P93="","",RANK(P93,$P$6:$P$130))</f>
        <v>45</v>
      </c>
      <c r="U93" s="37"/>
      <c r="V93" s="38"/>
      <c r="W93" s="38"/>
      <c r="X93" s="38"/>
      <c r="Y93" s="38"/>
      <c r="Z93" s="39"/>
      <c r="AA93" s="6">
        <f t="shared" si="33"/>
        <v>45</v>
      </c>
      <c r="AB93" s="182" t="str">
        <f>E93&amp;F93</f>
        <v>茨城水戸市立第二</v>
      </c>
      <c r="AC93" s="166">
        <f t="shared" si="47"/>
        <v>43</v>
      </c>
      <c r="AD93" s="166" t="str">
        <f t="shared" si="47"/>
        <v>松原　　咲</v>
      </c>
      <c r="AE93" s="166">
        <f t="shared" si="47"/>
        <v>3</v>
      </c>
      <c r="AF93" s="170">
        <f>L93</f>
        <v>11.4</v>
      </c>
      <c r="AG93" s="183">
        <f t="shared" si="35"/>
        <v>70</v>
      </c>
      <c r="AH93" s="170">
        <f t="shared" si="43"/>
        <v>10</v>
      </c>
      <c r="AI93" s="183">
        <f t="shared" si="36"/>
        <v>52</v>
      </c>
      <c r="AJ93" s="170">
        <f t="shared" si="44"/>
        <v>11.55</v>
      </c>
      <c r="AK93" s="183">
        <f t="shared" si="37"/>
        <v>45</v>
      </c>
      <c r="AL93" s="170">
        <f t="shared" si="45"/>
        <v>12.6</v>
      </c>
      <c r="AM93" s="183">
        <f t="shared" si="38"/>
        <v>28</v>
      </c>
      <c r="AN93" s="170">
        <f>R93</f>
        <v>45.550000000000004</v>
      </c>
      <c r="AO93" s="166">
        <f t="shared" si="32"/>
        <v>45</v>
      </c>
      <c r="AP93" s="166">
        <f>IF(K93="団",$S$95,"")</f>
        <v>5</v>
      </c>
      <c r="AQ93" s="1">
        <f t="shared" si="39"/>
        <v>1</v>
      </c>
    </row>
    <row r="94" spans="1:43" ht="20.25" customHeight="1">
      <c r="A94" s="1">
        <v>94</v>
      </c>
      <c r="C94" s="283"/>
      <c r="D94" s="271"/>
      <c r="E94" s="4" t="str">
        <f>E91</f>
        <v>茨城</v>
      </c>
      <c r="F94" s="5" t="str">
        <f>F91</f>
        <v>水戸市立第二</v>
      </c>
      <c r="G94" s="285"/>
      <c r="H94" s="160">
        <v>44</v>
      </c>
      <c r="I94" s="159" t="s">
        <v>252</v>
      </c>
      <c r="J94" s="160">
        <v>1</v>
      </c>
      <c r="K94" s="160" t="s">
        <v>50</v>
      </c>
      <c r="L94" s="154">
        <v>13.4</v>
      </c>
      <c r="M94" s="154">
        <v>10</v>
      </c>
      <c r="N94" s="154">
        <v>10.3</v>
      </c>
      <c r="O94" s="154">
        <v>11.65</v>
      </c>
      <c r="P94" s="419">
        <f t="shared" si="40"/>
        <v>45.35</v>
      </c>
      <c r="Q94" s="7"/>
      <c r="R94" s="420">
        <f>IF(COUNT(L94:O94)=4,SUM(L94:O94),"")</f>
        <v>45.35</v>
      </c>
      <c r="S94" s="171"/>
      <c r="T94" s="179">
        <f>IF(P94="","",RANK(P94,$P$6:$P$130))</f>
        <v>47</v>
      </c>
      <c r="U94" s="40"/>
      <c r="V94" s="41"/>
      <c r="W94" s="38"/>
      <c r="X94" s="38"/>
      <c r="Y94" s="38"/>
      <c r="Z94" s="39"/>
      <c r="AA94" s="6">
        <f t="shared" si="33"/>
        <v>47</v>
      </c>
      <c r="AB94" s="182" t="str">
        <f>E94&amp;F94</f>
        <v>茨城水戸市立第二</v>
      </c>
      <c r="AC94" s="166">
        <f t="shared" si="47"/>
        <v>44</v>
      </c>
      <c r="AD94" s="166" t="str">
        <f t="shared" si="47"/>
        <v>木藤　美莉</v>
      </c>
      <c r="AE94" s="166">
        <f t="shared" si="47"/>
        <v>1</v>
      </c>
      <c r="AF94" s="170">
        <f>L94</f>
        <v>13.4</v>
      </c>
      <c r="AG94" s="183">
        <f t="shared" si="35"/>
        <v>9</v>
      </c>
      <c r="AH94" s="170">
        <f t="shared" si="43"/>
        <v>10</v>
      </c>
      <c r="AI94" s="183">
        <f t="shared" si="36"/>
        <v>52</v>
      </c>
      <c r="AJ94" s="170">
        <f t="shared" si="44"/>
        <v>10.3</v>
      </c>
      <c r="AK94" s="183">
        <f t="shared" si="37"/>
        <v>59</v>
      </c>
      <c r="AL94" s="170">
        <f t="shared" si="45"/>
        <v>11.65</v>
      </c>
      <c r="AM94" s="183">
        <f t="shared" si="38"/>
        <v>50</v>
      </c>
      <c r="AN94" s="170">
        <f>R94</f>
        <v>45.35</v>
      </c>
      <c r="AO94" s="166">
        <f t="shared" si="32"/>
        <v>47</v>
      </c>
      <c r="AP94" s="166">
        <f>IF(K94="団",$S$95,"")</f>
        <v>5</v>
      </c>
      <c r="AQ94" s="1">
        <f t="shared" si="39"/>
        <v>1</v>
      </c>
    </row>
    <row r="95" spans="1:43" ht="20.25" customHeight="1">
      <c r="A95" s="1">
        <v>95</v>
      </c>
      <c r="C95" s="283"/>
      <c r="D95" s="271"/>
      <c r="E95" s="173" t="str">
        <f>IF('自由入力'!E91="","",'自由入力'!E91)</f>
        <v>茨城</v>
      </c>
      <c r="F95" s="174" t="str">
        <f>IF('自由入力'!F91="","",'自由入力'!F91)</f>
        <v>水戸市立第二</v>
      </c>
      <c r="G95" s="175"/>
      <c r="H95" s="276" t="str">
        <f>IF(E95="","","チーム得点")</f>
        <v>チーム得点</v>
      </c>
      <c r="I95" s="277"/>
      <c r="J95" s="166"/>
      <c r="K95" s="166"/>
      <c r="L95" s="170">
        <f>IF(K91="個","",IF(COUNT(L91:L94)=4,SUM(L91:L94)-MIN(L91:L94),IF(COUNT(L91:L94)=3,SUM(L91:L94),"")))</f>
        <v>39.55</v>
      </c>
      <c r="M95" s="170"/>
      <c r="N95" s="170">
        <f>IF(K91="個","",IF(COUNT(N91:N94)=4,SUM(N91:N94)-MIN(N91:N94),IF(COUNT(N91:N94)=3,SUM(N91:N94),"")))</f>
        <v>34.5</v>
      </c>
      <c r="O95" s="170">
        <f>IF(K91="個","",IF(COUNT(O91:O94)=4,SUM(O91:O94)-MIN(O91:O94),IF(COUNT(O91:O94)=3,SUM(O91:O94),"")))</f>
        <v>37.25</v>
      </c>
      <c r="P95" s="420"/>
      <c r="Q95" s="170">
        <f>R95</f>
        <v>111.3</v>
      </c>
      <c r="R95" s="420">
        <f>IF(COUNT(L95:O95)=3,SUM(L95:O95),"")</f>
        <v>111.3</v>
      </c>
      <c r="S95" s="171">
        <f>IF(K91="個","",IF(Q95="","",RANK(Q95,$Q$6:$Q$130)))</f>
        <v>5</v>
      </c>
      <c r="T95" s="244">
        <f>S95</f>
        <v>5</v>
      </c>
      <c r="U95" s="40"/>
      <c r="V95" s="42"/>
      <c r="W95" s="42"/>
      <c r="X95" s="42"/>
      <c r="Y95" s="42"/>
      <c r="Z95" s="39"/>
      <c r="AA95" s="6">
        <f t="shared" si="33"/>
      </c>
      <c r="AB95" s="182"/>
      <c r="AC95" s="166"/>
      <c r="AD95" s="166"/>
      <c r="AE95" s="166"/>
      <c r="AF95" s="170"/>
      <c r="AG95" s="183"/>
      <c r="AH95" s="170"/>
      <c r="AI95" s="183"/>
      <c r="AJ95" s="170"/>
      <c r="AK95" s="183"/>
      <c r="AL95" s="170"/>
      <c r="AM95" s="183"/>
      <c r="AN95" s="170"/>
      <c r="AO95" s="166">
        <f t="shared" si="32"/>
      </c>
      <c r="AP95" s="166"/>
      <c r="AQ95" s="1">
        <f t="shared" si="39"/>
        <v>0</v>
      </c>
    </row>
    <row r="96" spans="1:43" ht="20.25" customHeight="1">
      <c r="A96" s="1">
        <v>96</v>
      </c>
      <c r="C96" s="283"/>
      <c r="D96" s="271">
        <f>D91+1</f>
        <v>19</v>
      </c>
      <c r="E96" s="156" t="s">
        <v>134</v>
      </c>
      <c r="F96" s="157" t="s">
        <v>253</v>
      </c>
      <c r="G96" s="274" t="s">
        <v>254</v>
      </c>
      <c r="H96" s="160">
        <v>71</v>
      </c>
      <c r="I96" s="159" t="s">
        <v>257</v>
      </c>
      <c r="J96" s="160">
        <v>3</v>
      </c>
      <c r="K96" s="160" t="s">
        <v>50</v>
      </c>
      <c r="L96" s="154">
        <v>12.5</v>
      </c>
      <c r="M96" s="154">
        <v>9.35</v>
      </c>
      <c r="N96" s="154">
        <v>13.45</v>
      </c>
      <c r="O96" s="154">
        <v>11.65</v>
      </c>
      <c r="P96" s="419">
        <f t="shared" si="40"/>
        <v>46.949999999999996</v>
      </c>
      <c r="Q96" s="7"/>
      <c r="R96" s="420">
        <f>IF(COUNT(L96:O96)=4,SUM(L96:O96),"")</f>
        <v>46.949999999999996</v>
      </c>
      <c r="S96" s="171"/>
      <c r="T96" s="179">
        <f>IF(P96="","",RANK(P96,$P$6:$P$130))</f>
        <v>40</v>
      </c>
      <c r="U96" s="37"/>
      <c r="V96" s="38"/>
      <c r="W96" s="38"/>
      <c r="X96" s="38"/>
      <c r="Y96" s="38"/>
      <c r="Z96" s="39"/>
      <c r="AA96" s="6">
        <f t="shared" si="33"/>
        <v>40</v>
      </c>
      <c r="AB96" s="182" t="str">
        <f>E96&amp;F96</f>
        <v>千葉昭和学院</v>
      </c>
      <c r="AC96" s="166">
        <f aca="true" t="shared" si="48" ref="AC96:AE99">H96</f>
        <v>71</v>
      </c>
      <c r="AD96" s="166" t="str">
        <f t="shared" si="48"/>
        <v>荒木　七彩</v>
      </c>
      <c r="AE96" s="166">
        <f t="shared" si="48"/>
        <v>3</v>
      </c>
      <c r="AF96" s="170">
        <f>L96</f>
        <v>12.5</v>
      </c>
      <c r="AG96" s="183">
        <f t="shared" si="35"/>
        <v>37</v>
      </c>
      <c r="AH96" s="170">
        <f>M96</f>
        <v>9.35</v>
      </c>
      <c r="AI96" s="183">
        <f t="shared" si="36"/>
        <v>59</v>
      </c>
      <c r="AJ96" s="170">
        <f>N96</f>
        <v>13.45</v>
      </c>
      <c r="AK96" s="183">
        <f t="shared" si="37"/>
        <v>8</v>
      </c>
      <c r="AL96" s="170">
        <f>O96</f>
        <v>11.65</v>
      </c>
      <c r="AM96" s="183">
        <f t="shared" si="38"/>
        <v>50</v>
      </c>
      <c r="AN96" s="170">
        <f>R96</f>
        <v>46.949999999999996</v>
      </c>
      <c r="AO96" s="166">
        <f t="shared" si="32"/>
        <v>40</v>
      </c>
      <c r="AP96" s="166">
        <f>IF(K96="団",$S$100,"")</f>
        <v>6</v>
      </c>
      <c r="AQ96" s="1">
        <f t="shared" si="39"/>
        <v>1</v>
      </c>
    </row>
    <row r="97" spans="1:43" ht="20.25" customHeight="1">
      <c r="A97" s="1">
        <v>97</v>
      </c>
      <c r="C97" s="283"/>
      <c r="D97" s="271"/>
      <c r="E97" s="4" t="str">
        <f>E96</f>
        <v>千葉</v>
      </c>
      <c r="F97" s="5" t="str">
        <f>F96</f>
        <v>昭和学院</v>
      </c>
      <c r="G97" s="275"/>
      <c r="H97" s="160">
        <v>72</v>
      </c>
      <c r="I97" s="159" t="s">
        <v>258</v>
      </c>
      <c r="J97" s="160">
        <v>2</v>
      </c>
      <c r="K97" s="160" t="s">
        <v>50</v>
      </c>
      <c r="L97" s="154">
        <v>12.15</v>
      </c>
      <c r="M97" s="154">
        <v>9.15</v>
      </c>
      <c r="N97" s="154">
        <v>12.8</v>
      </c>
      <c r="O97" s="154">
        <v>11.15</v>
      </c>
      <c r="P97" s="419">
        <f t="shared" si="40"/>
        <v>45.25</v>
      </c>
      <c r="Q97" s="7"/>
      <c r="R97" s="420">
        <f>IF(COUNT(L97:O97)=4,SUM(L97:O97),"")</f>
        <v>45.25</v>
      </c>
      <c r="S97" s="171"/>
      <c r="T97" s="179">
        <f>IF(P97="","",RANK(P97,$P$6:$P$130))</f>
        <v>48</v>
      </c>
      <c r="U97" s="37"/>
      <c r="V97" s="38"/>
      <c r="W97" s="38"/>
      <c r="X97" s="38"/>
      <c r="Y97" s="38"/>
      <c r="Z97" s="39"/>
      <c r="AA97" s="6">
        <f t="shared" si="33"/>
        <v>48</v>
      </c>
      <c r="AB97" s="182" t="str">
        <f>E97&amp;F97</f>
        <v>千葉昭和学院</v>
      </c>
      <c r="AC97" s="166">
        <f t="shared" si="48"/>
        <v>72</v>
      </c>
      <c r="AD97" s="166" t="str">
        <f t="shared" si="48"/>
        <v>大久保　碧</v>
      </c>
      <c r="AE97" s="166">
        <f t="shared" si="48"/>
        <v>2</v>
      </c>
      <c r="AF97" s="170">
        <f>L97</f>
        <v>12.15</v>
      </c>
      <c r="AG97" s="183">
        <f t="shared" si="35"/>
        <v>51</v>
      </c>
      <c r="AH97" s="170">
        <f>M97</f>
        <v>9.15</v>
      </c>
      <c r="AI97" s="183">
        <f t="shared" si="36"/>
        <v>63</v>
      </c>
      <c r="AJ97" s="170">
        <f>N97</f>
        <v>12.8</v>
      </c>
      <c r="AK97" s="183">
        <f t="shared" si="37"/>
        <v>20</v>
      </c>
      <c r="AL97" s="170">
        <f>O97</f>
        <v>11.15</v>
      </c>
      <c r="AM97" s="183">
        <f t="shared" si="38"/>
        <v>61</v>
      </c>
      <c r="AN97" s="170">
        <f>R97</f>
        <v>45.25</v>
      </c>
      <c r="AO97" s="166">
        <f t="shared" si="32"/>
        <v>48</v>
      </c>
      <c r="AP97" s="166">
        <f>IF(K97="団",$S$100,"")</f>
        <v>6</v>
      </c>
      <c r="AQ97" s="1">
        <f t="shared" si="39"/>
        <v>1</v>
      </c>
    </row>
    <row r="98" spans="1:43" ht="20.25" customHeight="1">
      <c r="A98" s="1">
        <v>98</v>
      </c>
      <c r="C98" s="283"/>
      <c r="D98" s="271"/>
      <c r="E98" s="4" t="str">
        <f>E96</f>
        <v>千葉</v>
      </c>
      <c r="F98" s="5" t="str">
        <f>F96</f>
        <v>昭和学院</v>
      </c>
      <c r="G98" s="275"/>
      <c r="H98" s="160">
        <v>73</v>
      </c>
      <c r="I98" s="159" t="s">
        <v>259</v>
      </c>
      <c r="J98" s="160">
        <v>2</v>
      </c>
      <c r="K98" s="160" t="s">
        <v>50</v>
      </c>
      <c r="L98" s="154">
        <v>11.7</v>
      </c>
      <c r="M98" s="154">
        <v>10.2</v>
      </c>
      <c r="N98" s="154">
        <v>12.4</v>
      </c>
      <c r="O98" s="154">
        <v>10.25</v>
      </c>
      <c r="P98" s="419">
        <f t="shared" si="40"/>
        <v>44.55</v>
      </c>
      <c r="Q98" s="7"/>
      <c r="R98" s="420">
        <f>IF(COUNT(L98:O98)=4,SUM(L98:O98),"")</f>
        <v>44.55</v>
      </c>
      <c r="S98" s="171"/>
      <c r="T98" s="179">
        <f>IF(P98="","",RANK(P98,$P$6:$P$130))</f>
        <v>53</v>
      </c>
      <c r="U98" s="37"/>
      <c r="V98" s="38"/>
      <c r="W98" s="38"/>
      <c r="X98" s="38"/>
      <c r="Y98" s="38"/>
      <c r="Z98" s="39"/>
      <c r="AA98" s="6">
        <f t="shared" si="33"/>
        <v>53</v>
      </c>
      <c r="AB98" s="182" t="str">
        <f>E98&amp;F98</f>
        <v>千葉昭和学院</v>
      </c>
      <c r="AC98" s="166">
        <f t="shared" si="48"/>
        <v>73</v>
      </c>
      <c r="AD98" s="166" t="str">
        <f t="shared" si="48"/>
        <v>土合　　和</v>
      </c>
      <c r="AE98" s="166">
        <f t="shared" si="48"/>
        <v>2</v>
      </c>
      <c r="AF98" s="170">
        <f>L98</f>
        <v>11.7</v>
      </c>
      <c r="AG98" s="183">
        <f t="shared" si="35"/>
        <v>62</v>
      </c>
      <c r="AH98" s="170">
        <f>M98</f>
        <v>10.2</v>
      </c>
      <c r="AI98" s="183">
        <f t="shared" si="36"/>
        <v>49</v>
      </c>
      <c r="AJ98" s="170">
        <f>N98</f>
        <v>12.4</v>
      </c>
      <c r="AK98" s="183">
        <f t="shared" si="37"/>
        <v>28</v>
      </c>
      <c r="AL98" s="170">
        <f>O98</f>
        <v>10.25</v>
      </c>
      <c r="AM98" s="183">
        <f t="shared" si="38"/>
        <v>70</v>
      </c>
      <c r="AN98" s="170">
        <f>R98</f>
        <v>44.55</v>
      </c>
      <c r="AO98" s="166">
        <f t="shared" si="32"/>
        <v>53</v>
      </c>
      <c r="AP98" s="166">
        <f>IF(K98="団",$S$100,"")</f>
        <v>6</v>
      </c>
      <c r="AQ98" s="1">
        <f t="shared" si="39"/>
        <v>1</v>
      </c>
    </row>
    <row r="99" spans="1:43" ht="20.25" customHeight="1">
      <c r="A99" s="1">
        <v>99</v>
      </c>
      <c r="C99" s="283"/>
      <c r="D99" s="271"/>
      <c r="E99" s="4" t="str">
        <f>E96</f>
        <v>千葉</v>
      </c>
      <c r="F99" s="5" t="str">
        <f>F96</f>
        <v>昭和学院</v>
      </c>
      <c r="G99" s="275"/>
      <c r="H99" s="160">
        <v>74</v>
      </c>
      <c r="I99" s="159" t="s">
        <v>260</v>
      </c>
      <c r="J99" s="160">
        <v>1</v>
      </c>
      <c r="K99" s="160" t="s">
        <v>50</v>
      </c>
      <c r="L99" s="154">
        <v>11.8</v>
      </c>
      <c r="M99" s="154">
        <v>9.2</v>
      </c>
      <c r="N99" s="154">
        <v>12.05</v>
      </c>
      <c r="O99" s="154">
        <v>11.95</v>
      </c>
      <c r="P99" s="419">
        <f t="shared" si="40"/>
        <v>45</v>
      </c>
      <c r="Q99" s="7"/>
      <c r="R99" s="420">
        <f>IF(COUNT(L99:O99)=4,SUM(L99:O99),"")</f>
        <v>45</v>
      </c>
      <c r="S99" s="171"/>
      <c r="T99" s="179">
        <f>IF(P99="","",RANK(P99,$P$6:$P$130))</f>
        <v>49</v>
      </c>
      <c r="U99" s="40"/>
      <c r="V99" s="41"/>
      <c r="W99" s="38"/>
      <c r="X99" s="38"/>
      <c r="Y99" s="38"/>
      <c r="Z99" s="39"/>
      <c r="AA99" s="6">
        <f t="shared" si="33"/>
        <v>49</v>
      </c>
      <c r="AB99" s="182" t="str">
        <f>E99&amp;F99</f>
        <v>千葉昭和学院</v>
      </c>
      <c r="AC99" s="166">
        <f t="shared" si="48"/>
        <v>74</v>
      </c>
      <c r="AD99" s="166" t="str">
        <f t="shared" si="48"/>
        <v>岩崎　瑠奈</v>
      </c>
      <c r="AE99" s="166">
        <f t="shared" si="48"/>
        <v>1</v>
      </c>
      <c r="AF99" s="170">
        <f>L99</f>
        <v>11.8</v>
      </c>
      <c r="AG99" s="183">
        <f t="shared" si="35"/>
        <v>60</v>
      </c>
      <c r="AH99" s="170">
        <f>M99</f>
        <v>9.2</v>
      </c>
      <c r="AI99" s="183">
        <f t="shared" si="36"/>
        <v>62</v>
      </c>
      <c r="AJ99" s="170">
        <f>N99</f>
        <v>12.05</v>
      </c>
      <c r="AK99" s="183">
        <f t="shared" si="37"/>
        <v>36</v>
      </c>
      <c r="AL99" s="170">
        <f>O99</f>
        <v>11.95</v>
      </c>
      <c r="AM99" s="183">
        <f t="shared" si="38"/>
        <v>41</v>
      </c>
      <c r="AN99" s="170">
        <f>R99</f>
        <v>45</v>
      </c>
      <c r="AO99" s="166">
        <f t="shared" si="32"/>
        <v>49</v>
      </c>
      <c r="AP99" s="166">
        <f>IF(K99="団",$S$100,"")</f>
        <v>6</v>
      </c>
      <c r="AQ99" s="1">
        <f t="shared" si="39"/>
        <v>2</v>
      </c>
    </row>
    <row r="100" spans="1:43" ht="20.25" customHeight="1">
      <c r="A100" s="1">
        <v>100</v>
      </c>
      <c r="C100" s="283"/>
      <c r="D100" s="271"/>
      <c r="E100" s="173" t="str">
        <f>IF('自由入力'!E96="","",'自由入力'!E96)</f>
        <v>千葉</v>
      </c>
      <c r="F100" s="174" t="str">
        <f>IF('自由入力'!F96="","",'自由入力'!F96)</f>
        <v>昭和学院</v>
      </c>
      <c r="G100" s="175"/>
      <c r="H100" s="276" t="str">
        <f>IF(E100="","","チーム得点")</f>
        <v>チーム得点</v>
      </c>
      <c r="I100" s="277"/>
      <c r="J100" s="166"/>
      <c r="K100" s="166"/>
      <c r="L100" s="170">
        <f>IF(K96="個","",IF(COUNT(L96:L99)=4,SUM(L96:L99)-MIN(L96:L99),IF(COUNT(L96:L99)=3,SUM(L96:L99),"")))</f>
        <v>36.44999999999999</v>
      </c>
      <c r="M100" s="170"/>
      <c r="N100" s="170">
        <f>IF(K96="個","",IF(COUNT(N96:N99)=4,SUM(N96:N99)-MIN(N96:N99),IF(COUNT(N96:N99)=3,SUM(N96:N99),"")))</f>
        <v>38.650000000000006</v>
      </c>
      <c r="O100" s="170">
        <f>IF(K96="個","",IF(COUNT(O96:O99)=4,SUM(O96:O99)-MIN(O96:O99),IF(COUNT(O96:O99)=3,SUM(O96:O99),"")))</f>
        <v>34.75</v>
      </c>
      <c r="P100" s="420"/>
      <c r="Q100" s="170">
        <f>R100</f>
        <v>109.85</v>
      </c>
      <c r="R100" s="420">
        <f>IF(COUNT(L100:O100)=3,SUM(L100:O100),"")</f>
        <v>109.85</v>
      </c>
      <c r="S100" s="171">
        <f>IF(K96="個","",IF(Q100="","",RANK(Q100,$Q$6:$Q$130)))</f>
        <v>6</v>
      </c>
      <c r="T100" s="244">
        <f>S100</f>
        <v>6</v>
      </c>
      <c r="U100" s="40"/>
      <c r="V100" s="42"/>
      <c r="W100" s="42"/>
      <c r="X100" s="42"/>
      <c r="Y100" s="42"/>
      <c r="Z100" s="39"/>
      <c r="AA100" s="6">
        <f t="shared" si="33"/>
      </c>
      <c r="AB100" s="182"/>
      <c r="AC100" s="166"/>
      <c r="AD100" s="166"/>
      <c r="AE100" s="166"/>
      <c r="AF100" s="170"/>
      <c r="AG100" s="183"/>
      <c r="AH100" s="170"/>
      <c r="AI100" s="183"/>
      <c r="AJ100" s="170"/>
      <c r="AK100" s="183"/>
      <c r="AL100" s="170"/>
      <c r="AM100" s="183"/>
      <c r="AN100" s="170"/>
      <c r="AO100" s="166">
        <f t="shared" si="32"/>
      </c>
      <c r="AP100" s="166"/>
      <c r="AQ100" s="1">
        <f t="shared" si="39"/>
        <v>0</v>
      </c>
    </row>
    <row r="101" spans="1:43" ht="20.25" customHeight="1">
      <c r="A101" s="1">
        <v>101</v>
      </c>
      <c r="C101" s="283"/>
      <c r="D101" s="272">
        <f>D96+1</f>
        <v>20</v>
      </c>
      <c r="E101" s="156" t="s">
        <v>148</v>
      </c>
      <c r="F101" s="157" t="s">
        <v>261</v>
      </c>
      <c r="G101" s="274" t="s">
        <v>262</v>
      </c>
      <c r="H101" s="160">
        <v>1</v>
      </c>
      <c r="I101" s="159" t="s">
        <v>255</v>
      </c>
      <c r="J101" s="160">
        <v>3</v>
      </c>
      <c r="K101" s="160" t="s">
        <v>50</v>
      </c>
      <c r="L101" s="154">
        <v>11.5</v>
      </c>
      <c r="M101" s="154">
        <v>9.95</v>
      </c>
      <c r="N101" s="154">
        <v>10.55</v>
      </c>
      <c r="O101" s="154">
        <v>11.85</v>
      </c>
      <c r="P101" s="419">
        <f t="shared" si="40"/>
        <v>43.85</v>
      </c>
      <c r="Q101" s="7"/>
      <c r="R101" s="420">
        <f>IF(COUNT(L101:O101)=4,SUM(L101:O101),"")</f>
        <v>43.85</v>
      </c>
      <c r="S101" s="171"/>
      <c r="T101" s="179">
        <f>IF(P101="","",RANK(P101,$P$6:$P$130))</f>
        <v>59</v>
      </c>
      <c r="U101" s="37"/>
      <c r="V101" s="38"/>
      <c r="W101" s="38"/>
      <c r="X101" s="38"/>
      <c r="Y101" s="38"/>
      <c r="Z101" s="39"/>
      <c r="AA101" s="6">
        <f t="shared" si="33"/>
        <v>59</v>
      </c>
      <c r="AB101" s="182" t="str">
        <f>E101&amp;F101</f>
        <v>山梨甲府市立城南</v>
      </c>
      <c r="AC101" s="166">
        <f aca="true" t="shared" si="49" ref="AC101:AE104">H101</f>
        <v>1</v>
      </c>
      <c r="AD101" s="166" t="str">
        <f t="shared" si="49"/>
        <v>佐野　　葵</v>
      </c>
      <c r="AE101" s="166">
        <f t="shared" si="49"/>
        <v>3</v>
      </c>
      <c r="AF101" s="170">
        <f>L101</f>
        <v>11.5</v>
      </c>
      <c r="AG101" s="183">
        <f t="shared" si="35"/>
        <v>68</v>
      </c>
      <c r="AH101" s="170">
        <f>M101</f>
        <v>9.95</v>
      </c>
      <c r="AI101" s="183">
        <f t="shared" si="36"/>
        <v>55</v>
      </c>
      <c r="AJ101" s="170">
        <f>N101</f>
        <v>10.55</v>
      </c>
      <c r="AK101" s="183">
        <f t="shared" si="37"/>
        <v>54</v>
      </c>
      <c r="AL101" s="170">
        <f>O101</f>
        <v>11.85</v>
      </c>
      <c r="AM101" s="183">
        <f t="shared" si="38"/>
        <v>43</v>
      </c>
      <c r="AN101" s="170">
        <f>R101</f>
        <v>43.85</v>
      </c>
      <c r="AO101" s="166">
        <f t="shared" si="32"/>
        <v>59</v>
      </c>
      <c r="AP101" s="166">
        <f>IF(K101="団",$S$105,"")</f>
        <v>10</v>
      </c>
      <c r="AQ101" s="1">
        <f t="shared" si="39"/>
        <v>1</v>
      </c>
    </row>
    <row r="102" spans="1:43" ht="20.25" customHeight="1">
      <c r="A102" s="1">
        <v>102</v>
      </c>
      <c r="C102" s="283"/>
      <c r="D102" s="283"/>
      <c r="E102" s="4" t="str">
        <f>E101</f>
        <v>山梨</v>
      </c>
      <c r="F102" s="5" t="str">
        <f>F101</f>
        <v>甲府市立城南</v>
      </c>
      <c r="G102" s="275"/>
      <c r="H102" s="160">
        <v>2</v>
      </c>
      <c r="I102" s="161" t="s">
        <v>69</v>
      </c>
      <c r="J102" s="160">
        <v>3</v>
      </c>
      <c r="K102" s="160" t="s">
        <v>50</v>
      </c>
      <c r="L102" s="154">
        <v>12.85</v>
      </c>
      <c r="M102" s="154">
        <v>10.6</v>
      </c>
      <c r="N102" s="154">
        <v>10.3</v>
      </c>
      <c r="O102" s="154">
        <v>11.65</v>
      </c>
      <c r="P102" s="419">
        <f t="shared" si="40"/>
        <v>45.4</v>
      </c>
      <c r="Q102" s="7"/>
      <c r="R102" s="420">
        <f>IF(COUNT(L102:O102)=4,SUM(L102:O102),"")</f>
        <v>45.4</v>
      </c>
      <c r="S102" s="171"/>
      <c r="T102" s="179">
        <f>IF(P102="","",RANK(P102,$P$6:$P$130))</f>
        <v>46</v>
      </c>
      <c r="U102" s="37"/>
      <c r="V102" s="38"/>
      <c r="W102" s="38"/>
      <c r="X102" s="38"/>
      <c r="Y102" s="38"/>
      <c r="Z102" s="39"/>
      <c r="AA102" s="6">
        <f t="shared" si="33"/>
        <v>46</v>
      </c>
      <c r="AB102" s="182" t="str">
        <f>E102&amp;F102</f>
        <v>山梨甲府市立城南</v>
      </c>
      <c r="AC102" s="166">
        <f t="shared" si="49"/>
        <v>2</v>
      </c>
      <c r="AD102" s="166" t="str">
        <f t="shared" si="49"/>
        <v>新川　百音</v>
      </c>
      <c r="AE102" s="166">
        <f t="shared" si="49"/>
        <v>3</v>
      </c>
      <c r="AF102" s="170">
        <f>L102</f>
        <v>12.85</v>
      </c>
      <c r="AG102" s="183">
        <f aca="true" t="shared" si="50" ref="AG102:AG129">IF(AD102="","",RANK(AF102,$AF$6:$AF$130,0))</f>
        <v>18</v>
      </c>
      <c r="AH102" s="170">
        <f>M102</f>
        <v>10.6</v>
      </c>
      <c r="AI102" s="183">
        <f aca="true" t="shared" si="51" ref="AI102:AI129">IF(AD102="","",RANK(AH102,$AH$6:$AH$130,0))</f>
        <v>39</v>
      </c>
      <c r="AJ102" s="170">
        <f>N102</f>
        <v>10.3</v>
      </c>
      <c r="AK102" s="183">
        <f aca="true" t="shared" si="52" ref="AK102:AK129">IF(AD102="","",RANK(AJ102,$AJ$6:$AJ$130,0))</f>
        <v>59</v>
      </c>
      <c r="AL102" s="170">
        <f>O102</f>
        <v>11.65</v>
      </c>
      <c r="AM102" s="183">
        <f aca="true" t="shared" si="53" ref="AM102:AM129">IF(AD102="","",RANK(AL102,$AL$6:$AL$130,0))</f>
        <v>50</v>
      </c>
      <c r="AN102" s="170">
        <f>R102</f>
        <v>45.4</v>
      </c>
      <c r="AO102" s="166">
        <f t="shared" si="32"/>
        <v>46</v>
      </c>
      <c r="AP102" s="166">
        <f>IF(K102="団",$S$105,"")</f>
        <v>10</v>
      </c>
      <c r="AQ102" s="1">
        <f t="shared" si="39"/>
        <v>1</v>
      </c>
    </row>
    <row r="103" spans="1:43" ht="20.25" customHeight="1">
      <c r="A103" s="1">
        <v>103</v>
      </c>
      <c r="C103" s="283"/>
      <c r="D103" s="283"/>
      <c r="E103" s="4" t="str">
        <f>E101</f>
        <v>山梨</v>
      </c>
      <c r="F103" s="5" t="str">
        <f>F101</f>
        <v>甲府市立城南</v>
      </c>
      <c r="G103" s="275"/>
      <c r="H103" s="160">
        <v>3</v>
      </c>
      <c r="I103" s="159" t="s">
        <v>84</v>
      </c>
      <c r="J103" s="160">
        <v>2</v>
      </c>
      <c r="K103" s="160" t="s">
        <v>50</v>
      </c>
      <c r="L103" s="154">
        <v>12.85</v>
      </c>
      <c r="M103" s="154">
        <v>10.55</v>
      </c>
      <c r="N103" s="154">
        <v>10.35</v>
      </c>
      <c r="O103" s="154">
        <v>10.2</v>
      </c>
      <c r="P103" s="419">
        <f t="shared" si="40"/>
        <v>43.95</v>
      </c>
      <c r="Q103" s="7"/>
      <c r="R103" s="420">
        <f>IF(COUNT(L103:O103)=4,SUM(L103:O103),"")</f>
        <v>43.95</v>
      </c>
      <c r="S103" s="171"/>
      <c r="T103" s="179">
        <f>IF(P103="","",RANK(P103,$P$6:$P$130))</f>
        <v>57</v>
      </c>
      <c r="U103" s="37"/>
      <c r="V103" s="38"/>
      <c r="W103" s="38"/>
      <c r="X103" s="38"/>
      <c r="Y103" s="38"/>
      <c r="Z103" s="39"/>
      <c r="AA103" s="6">
        <f t="shared" si="33"/>
        <v>57</v>
      </c>
      <c r="AB103" s="182" t="str">
        <f>E103&amp;F103</f>
        <v>山梨甲府市立城南</v>
      </c>
      <c r="AC103" s="166">
        <f t="shared" si="49"/>
        <v>3</v>
      </c>
      <c r="AD103" s="166" t="str">
        <f t="shared" si="49"/>
        <v>井上　里沙</v>
      </c>
      <c r="AE103" s="166">
        <f t="shared" si="49"/>
        <v>2</v>
      </c>
      <c r="AF103" s="170">
        <f>L103</f>
        <v>12.85</v>
      </c>
      <c r="AG103" s="183">
        <f t="shared" si="50"/>
        <v>18</v>
      </c>
      <c r="AH103" s="170">
        <f>M103</f>
        <v>10.55</v>
      </c>
      <c r="AI103" s="183">
        <f t="shared" si="51"/>
        <v>42</v>
      </c>
      <c r="AJ103" s="170">
        <f>N103</f>
        <v>10.35</v>
      </c>
      <c r="AK103" s="183">
        <f t="shared" si="52"/>
        <v>58</v>
      </c>
      <c r="AL103" s="170">
        <f>O103</f>
        <v>10.2</v>
      </c>
      <c r="AM103" s="183">
        <f t="shared" si="53"/>
        <v>71</v>
      </c>
      <c r="AN103" s="170">
        <f>R103</f>
        <v>43.95</v>
      </c>
      <c r="AO103" s="166">
        <f t="shared" si="32"/>
        <v>57</v>
      </c>
      <c r="AP103" s="166">
        <f>IF(K103="団",$S$105,"")</f>
        <v>10</v>
      </c>
      <c r="AQ103" s="1">
        <f t="shared" si="39"/>
        <v>2</v>
      </c>
    </row>
    <row r="104" spans="1:43" ht="20.25" customHeight="1">
      <c r="A104" s="1">
        <v>104</v>
      </c>
      <c r="C104" s="283"/>
      <c r="D104" s="283"/>
      <c r="E104" s="4" t="str">
        <f>E101</f>
        <v>山梨</v>
      </c>
      <c r="F104" s="5" t="str">
        <f>F101</f>
        <v>甲府市立城南</v>
      </c>
      <c r="G104" s="275"/>
      <c r="H104" s="160">
        <v>4</v>
      </c>
      <c r="I104" s="159" t="s">
        <v>256</v>
      </c>
      <c r="J104" s="160">
        <v>2</v>
      </c>
      <c r="K104" s="160" t="s">
        <v>50</v>
      </c>
      <c r="L104" s="154">
        <v>12.6</v>
      </c>
      <c r="M104" s="154">
        <v>9.75</v>
      </c>
      <c r="N104" s="154">
        <v>10.75</v>
      </c>
      <c r="O104" s="154">
        <v>11.05</v>
      </c>
      <c r="P104" s="419">
        <f t="shared" si="40"/>
        <v>44.150000000000006</v>
      </c>
      <c r="Q104" s="7"/>
      <c r="R104" s="420">
        <f>IF(COUNT(L104:O104)=4,SUM(L104:O104),"")</f>
        <v>44.150000000000006</v>
      </c>
      <c r="S104" s="171"/>
      <c r="T104" s="179">
        <f>IF(P104="","",RANK(P104,$P$6:$P$130))</f>
        <v>56</v>
      </c>
      <c r="U104" s="40"/>
      <c r="V104" s="41"/>
      <c r="W104" s="38"/>
      <c r="X104" s="38"/>
      <c r="Y104" s="38"/>
      <c r="Z104" s="39"/>
      <c r="AA104" s="6">
        <f t="shared" si="33"/>
        <v>56</v>
      </c>
      <c r="AB104" s="182" t="str">
        <f>E104&amp;F104</f>
        <v>山梨甲府市立城南</v>
      </c>
      <c r="AC104" s="166">
        <f t="shared" si="49"/>
        <v>4</v>
      </c>
      <c r="AD104" s="166" t="str">
        <f t="shared" si="49"/>
        <v>雨宮　優奈</v>
      </c>
      <c r="AE104" s="166">
        <f t="shared" si="49"/>
        <v>2</v>
      </c>
      <c r="AF104" s="170">
        <f>L104</f>
        <v>12.6</v>
      </c>
      <c r="AG104" s="183">
        <f t="shared" si="50"/>
        <v>29</v>
      </c>
      <c r="AH104" s="170">
        <f>M104</f>
        <v>9.75</v>
      </c>
      <c r="AI104" s="183">
        <f t="shared" si="51"/>
        <v>58</v>
      </c>
      <c r="AJ104" s="170">
        <f>N104</f>
        <v>10.75</v>
      </c>
      <c r="AK104" s="183">
        <f t="shared" si="52"/>
        <v>52</v>
      </c>
      <c r="AL104" s="170">
        <f>O104</f>
        <v>11.05</v>
      </c>
      <c r="AM104" s="183">
        <f t="shared" si="53"/>
        <v>64</v>
      </c>
      <c r="AN104" s="170">
        <f>R104</f>
        <v>44.150000000000006</v>
      </c>
      <c r="AO104" s="166">
        <f t="shared" si="32"/>
        <v>56</v>
      </c>
      <c r="AP104" s="166">
        <f>IF(K104="団",$S$105,"")</f>
        <v>10</v>
      </c>
      <c r="AQ104" s="1">
        <f t="shared" si="39"/>
        <v>1</v>
      </c>
    </row>
    <row r="105" spans="1:43" ht="20.25" customHeight="1">
      <c r="A105" s="1">
        <v>105</v>
      </c>
      <c r="C105" s="283"/>
      <c r="D105" s="273"/>
      <c r="E105" s="173" t="str">
        <f>IF('自由入力'!E101="","",'自由入力'!E101)</f>
        <v>山梨</v>
      </c>
      <c r="F105" s="174" t="str">
        <f>IF('自由入力'!F101="","",'自由入力'!F101)</f>
        <v>甲府市立城南</v>
      </c>
      <c r="G105" s="175"/>
      <c r="H105" s="276" t="str">
        <f>IF(E105="","","チーム得点")</f>
        <v>チーム得点</v>
      </c>
      <c r="I105" s="277"/>
      <c r="J105" s="166"/>
      <c r="K105" s="166"/>
      <c r="L105" s="170">
        <f>IF(K101="個","",IF(COUNT(L101:L104)=4,SUM(L101:L104)-MIN(L101:L104),IF(COUNT(L101:L104)=3,SUM(L101:L104),"")))</f>
        <v>38.300000000000004</v>
      </c>
      <c r="M105" s="170"/>
      <c r="N105" s="170">
        <f>IF(K101="個","",IF(COUNT(N101:N104)=4,SUM(N101:N104)-MIN(N101:N104),IF(COUNT(N101:N104)=3,SUM(N101:N104),"")))</f>
        <v>31.650000000000002</v>
      </c>
      <c r="O105" s="170">
        <f>IF(K101="個","",IF(COUNT(O101:O104)=4,SUM(O101:O104)-MIN(O101:O104),IF(COUNT(O101:O104)=3,SUM(O101:O104),"")))</f>
        <v>34.55</v>
      </c>
      <c r="P105" s="420"/>
      <c r="Q105" s="170">
        <f>R105</f>
        <v>104.5</v>
      </c>
      <c r="R105" s="420">
        <f>IF(COUNT(L105:O105)=3,SUM(L105:O105),"")</f>
        <v>104.5</v>
      </c>
      <c r="S105" s="171">
        <f>IF(K101="個","",IF(Q105="","",RANK(Q105,$Q$6:$Q$130)))</f>
        <v>10</v>
      </c>
      <c r="T105" s="244">
        <f>S105</f>
        <v>10</v>
      </c>
      <c r="U105" s="40"/>
      <c r="V105" s="42"/>
      <c r="W105" s="42"/>
      <c r="X105" s="42"/>
      <c r="Y105" s="42"/>
      <c r="Z105" s="39"/>
      <c r="AA105" s="6">
        <f t="shared" si="33"/>
      </c>
      <c r="AB105" s="182"/>
      <c r="AC105" s="166"/>
      <c r="AD105" s="166"/>
      <c r="AE105" s="166"/>
      <c r="AF105" s="170"/>
      <c r="AG105" s="183"/>
      <c r="AH105" s="170"/>
      <c r="AI105" s="183"/>
      <c r="AJ105" s="170"/>
      <c r="AK105" s="183"/>
      <c r="AL105" s="170"/>
      <c r="AM105" s="183"/>
      <c r="AN105" s="170"/>
      <c r="AO105" s="166">
        <f t="shared" si="32"/>
      </c>
      <c r="AP105" s="166"/>
      <c r="AQ105" s="1">
        <f t="shared" si="39"/>
        <v>0</v>
      </c>
    </row>
    <row r="106" spans="1:43" ht="20.25" customHeight="1">
      <c r="A106" s="1">
        <v>106</v>
      </c>
      <c r="C106" s="283"/>
      <c r="D106" s="276">
        <f>D101+1</f>
        <v>21</v>
      </c>
      <c r="E106" s="162" t="s">
        <v>187</v>
      </c>
      <c r="F106" s="163" t="s">
        <v>397</v>
      </c>
      <c r="G106" s="165" t="s">
        <v>263</v>
      </c>
      <c r="H106" s="158">
        <v>161</v>
      </c>
      <c r="I106" s="159" t="s">
        <v>264</v>
      </c>
      <c r="J106" s="160">
        <v>3</v>
      </c>
      <c r="K106" s="160" t="s">
        <v>51</v>
      </c>
      <c r="L106" s="154">
        <v>13.7</v>
      </c>
      <c r="M106" s="154">
        <v>13</v>
      </c>
      <c r="N106" s="154">
        <v>12.15</v>
      </c>
      <c r="O106" s="154">
        <v>13.25</v>
      </c>
      <c r="P106" s="419">
        <f t="shared" si="40"/>
        <v>52.1</v>
      </c>
      <c r="Q106" s="7"/>
      <c r="R106" s="420">
        <f>IF(COUNT(L106:O106)=4,SUM(L106:O106),"")</f>
        <v>52.1</v>
      </c>
      <c r="S106" s="171"/>
      <c r="T106" s="179">
        <f>IF(P106="","",RANK(P106,$P$6:$P$130))</f>
        <v>11</v>
      </c>
      <c r="U106" s="37"/>
      <c r="V106" s="38"/>
      <c r="W106" s="38"/>
      <c r="X106" s="38"/>
      <c r="Y106" s="38"/>
      <c r="Z106" s="39"/>
      <c r="AA106" s="6">
        <f t="shared" si="33"/>
        <v>11</v>
      </c>
      <c r="AB106" s="182" t="str">
        <f>E106&amp;F106</f>
        <v>栃木宇都宮市立陽北</v>
      </c>
      <c r="AC106" s="166">
        <f aca="true" t="shared" si="54" ref="AC106:AE109">H106</f>
        <v>161</v>
      </c>
      <c r="AD106" s="166" t="str">
        <f t="shared" si="54"/>
        <v>平津　彩野</v>
      </c>
      <c r="AE106" s="166">
        <f t="shared" si="54"/>
        <v>3</v>
      </c>
      <c r="AF106" s="170">
        <f>L106</f>
        <v>13.7</v>
      </c>
      <c r="AG106" s="183">
        <f t="shared" si="50"/>
        <v>6</v>
      </c>
      <c r="AH106" s="170">
        <f aca="true" t="shared" si="55" ref="AH106:AH114">M106</f>
        <v>13</v>
      </c>
      <c r="AI106" s="183">
        <f t="shared" si="51"/>
        <v>9</v>
      </c>
      <c r="AJ106" s="170">
        <f aca="true" t="shared" si="56" ref="AJ106:AJ114">N106</f>
        <v>12.15</v>
      </c>
      <c r="AK106" s="183">
        <f t="shared" si="52"/>
        <v>35</v>
      </c>
      <c r="AL106" s="170">
        <f aca="true" t="shared" si="57" ref="AL106:AL124">O106</f>
        <v>13.25</v>
      </c>
      <c r="AM106" s="183">
        <f t="shared" si="53"/>
        <v>15</v>
      </c>
      <c r="AN106" s="170">
        <f>R106</f>
        <v>52.1</v>
      </c>
      <c r="AO106" s="166">
        <f t="shared" si="32"/>
        <v>11</v>
      </c>
      <c r="AP106" s="166">
        <f>IF(K106="団",$S$110,"")</f>
      </c>
      <c r="AQ106" s="1">
        <f t="shared" si="39"/>
        <v>1</v>
      </c>
    </row>
    <row r="107" spans="1:43" ht="20.25" customHeight="1">
      <c r="A107" s="1">
        <v>107</v>
      </c>
      <c r="C107" s="283"/>
      <c r="D107" s="276"/>
      <c r="E107" s="162" t="s">
        <v>188</v>
      </c>
      <c r="F107" s="163" t="s">
        <v>398</v>
      </c>
      <c r="G107" s="159" t="s">
        <v>265</v>
      </c>
      <c r="H107" s="158">
        <v>101</v>
      </c>
      <c r="I107" s="159" t="s">
        <v>266</v>
      </c>
      <c r="J107" s="160">
        <v>3</v>
      </c>
      <c r="K107" s="160" t="s">
        <v>51</v>
      </c>
      <c r="L107" s="154">
        <v>12.55</v>
      </c>
      <c r="M107" s="154">
        <v>12.25</v>
      </c>
      <c r="N107" s="154">
        <v>11.95</v>
      </c>
      <c r="O107" s="154">
        <v>12.2</v>
      </c>
      <c r="P107" s="419">
        <f t="shared" si="40"/>
        <v>48.95</v>
      </c>
      <c r="Q107" s="7"/>
      <c r="R107" s="420">
        <f>IF(COUNT(L107:O107)=4,SUM(L107:O107),"")</f>
        <v>48.95</v>
      </c>
      <c r="S107" s="171"/>
      <c r="T107" s="179">
        <f>IF(P107="","",RANK(P107,$P$6:$P$130))</f>
        <v>24</v>
      </c>
      <c r="U107" s="37"/>
      <c r="V107" s="38"/>
      <c r="W107" s="38"/>
      <c r="X107" s="38"/>
      <c r="Y107" s="38"/>
      <c r="Z107" s="39"/>
      <c r="AA107" s="6">
        <f t="shared" si="33"/>
        <v>24</v>
      </c>
      <c r="AB107" s="182" t="str">
        <f>E107&amp;F107</f>
        <v>山梨甲府市立北東</v>
      </c>
      <c r="AC107" s="166">
        <f t="shared" si="54"/>
        <v>101</v>
      </c>
      <c r="AD107" s="166" t="str">
        <f t="shared" si="54"/>
        <v>中島　　梓</v>
      </c>
      <c r="AE107" s="166">
        <f t="shared" si="54"/>
        <v>3</v>
      </c>
      <c r="AF107" s="170">
        <f>L107</f>
        <v>12.55</v>
      </c>
      <c r="AG107" s="183">
        <f t="shared" si="50"/>
        <v>34</v>
      </c>
      <c r="AH107" s="170">
        <f t="shared" si="55"/>
        <v>12.25</v>
      </c>
      <c r="AI107" s="183">
        <f t="shared" si="51"/>
        <v>16</v>
      </c>
      <c r="AJ107" s="170">
        <f t="shared" si="56"/>
        <v>11.95</v>
      </c>
      <c r="AK107" s="183">
        <f t="shared" si="52"/>
        <v>41</v>
      </c>
      <c r="AL107" s="170">
        <f t="shared" si="57"/>
        <v>12.2</v>
      </c>
      <c r="AM107" s="183">
        <f t="shared" si="53"/>
        <v>37</v>
      </c>
      <c r="AN107" s="170">
        <f>R107</f>
        <v>48.95</v>
      </c>
      <c r="AO107" s="166">
        <f t="shared" si="32"/>
        <v>24</v>
      </c>
      <c r="AP107" s="166">
        <f>IF(K107="団",$S$110,"")</f>
      </c>
      <c r="AQ107" s="1">
        <f t="shared" si="39"/>
        <v>1</v>
      </c>
    </row>
    <row r="108" spans="1:43" ht="20.25" customHeight="1">
      <c r="A108" s="1">
        <v>108</v>
      </c>
      <c r="C108" s="283"/>
      <c r="D108" s="276"/>
      <c r="E108" s="162" t="s">
        <v>161</v>
      </c>
      <c r="F108" s="163" t="s">
        <v>399</v>
      </c>
      <c r="G108" s="159" t="s">
        <v>267</v>
      </c>
      <c r="H108" s="158">
        <v>111</v>
      </c>
      <c r="I108" s="159" t="s">
        <v>268</v>
      </c>
      <c r="J108" s="160">
        <v>3</v>
      </c>
      <c r="K108" s="160" t="s">
        <v>51</v>
      </c>
      <c r="L108" s="154">
        <v>12.65</v>
      </c>
      <c r="M108" s="154">
        <v>11.05</v>
      </c>
      <c r="N108" s="154">
        <v>8.7</v>
      </c>
      <c r="O108" s="154">
        <v>12.4</v>
      </c>
      <c r="P108" s="419">
        <f t="shared" si="40"/>
        <v>44.800000000000004</v>
      </c>
      <c r="Q108" s="7"/>
      <c r="R108" s="420">
        <f>IF(COUNT(L108:O108)=4,SUM(L108:O108),"")</f>
        <v>44.800000000000004</v>
      </c>
      <c r="S108" s="171"/>
      <c r="T108" s="179">
        <f>IF(P108="","",RANK(P108,$P$6:$P$130))</f>
        <v>51</v>
      </c>
      <c r="U108" s="37"/>
      <c r="V108" s="38"/>
      <c r="W108" s="38"/>
      <c r="X108" s="38"/>
      <c r="Y108" s="38"/>
      <c r="Z108" s="39"/>
      <c r="AA108" s="6">
        <f t="shared" si="33"/>
        <v>51</v>
      </c>
      <c r="AB108" s="182" t="str">
        <f>E108&amp;F108</f>
        <v>群馬甘楽町立第一</v>
      </c>
      <c r="AC108" s="166">
        <f t="shared" si="54"/>
        <v>111</v>
      </c>
      <c r="AD108" s="166" t="str">
        <f t="shared" si="54"/>
        <v>土谷　瑞穂</v>
      </c>
      <c r="AE108" s="166">
        <f t="shared" si="54"/>
        <v>3</v>
      </c>
      <c r="AF108" s="170">
        <f>L108</f>
        <v>12.65</v>
      </c>
      <c r="AG108" s="183">
        <f t="shared" si="50"/>
        <v>26</v>
      </c>
      <c r="AH108" s="170">
        <f t="shared" si="55"/>
        <v>11.05</v>
      </c>
      <c r="AI108" s="183">
        <f t="shared" si="51"/>
        <v>31</v>
      </c>
      <c r="AJ108" s="170">
        <f t="shared" si="56"/>
        <v>8.7</v>
      </c>
      <c r="AK108" s="183">
        <f t="shared" si="52"/>
        <v>75</v>
      </c>
      <c r="AL108" s="170">
        <f t="shared" si="57"/>
        <v>12.4</v>
      </c>
      <c r="AM108" s="183">
        <f t="shared" si="53"/>
        <v>34</v>
      </c>
      <c r="AN108" s="170">
        <f>R108</f>
        <v>44.800000000000004</v>
      </c>
      <c r="AO108" s="166">
        <f t="shared" si="32"/>
        <v>51</v>
      </c>
      <c r="AP108" s="166">
        <f>IF(K108="団",$S$110,"")</f>
      </c>
      <c r="AQ108" s="1">
        <f t="shared" si="39"/>
        <v>1</v>
      </c>
    </row>
    <row r="109" spans="1:43" ht="20.25" customHeight="1">
      <c r="A109" s="1">
        <v>109</v>
      </c>
      <c r="C109" s="283"/>
      <c r="D109" s="276"/>
      <c r="E109" s="162" t="s">
        <v>471</v>
      </c>
      <c r="F109" s="163" t="s">
        <v>396</v>
      </c>
      <c r="G109" s="159" t="s">
        <v>269</v>
      </c>
      <c r="H109" s="158">
        <v>141</v>
      </c>
      <c r="I109" s="161" t="s">
        <v>270</v>
      </c>
      <c r="J109" s="160">
        <v>3</v>
      </c>
      <c r="K109" s="160" t="s">
        <v>51</v>
      </c>
      <c r="L109" s="154">
        <v>12.25</v>
      </c>
      <c r="M109" s="154">
        <v>12.7</v>
      </c>
      <c r="N109" s="154">
        <v>10.8</v>
      </c>
      <c r="O109" s="154">
        <v>13.8</v>
      </c>
      <c r="P109" s="419">
        <f t="shared" si="40"/>
        <v>49.55</v>
      </c>
      <c r="Q109" s="7"/>
      <c r="R109" s="420">
        <f>IF(COUNT(L109:O109)=4,SUM(L109:O109),"")</f>
        <v>49.55</v>
      </c>
      <c r="S109" s="171"/>
      <c r="T109" s="179">
        <f>IF(P109="","",RANK(P109,$P$6:$P$130))</f>
        <v>22</v>
      </c>
      <c r="U109" s="40"/>
      <c r="V109" s="41"/>
      <c r="W109" s="38"/>
      <c r="X109" s="38"/>
      <c r="Y109" s="38"/>
      <c r="Z109" s="39"/>
      <c r="AA109" s="6">
        <f t="shared" si="33"/>
        <v>22</v>
      </c>
      <c r="AB109" s="182" t="str">
        <f>E109&amp;F109</f>
        <v>茨城かすみがうら市立下稲吉</v>
      </c>
      <c r="AC109" s="166">
        <f t="shared" si="54"/>
        <v>141</v>
      </c>
      <c r="AD109" s="166" t="str">
        <f t="shared" si="54"/>
        <v>長野　友香</v>
      </c>
      <c r="AE109" s="166">
        <f t="shared" si="54"/>
        <v>3</v>
      </c>
      <c r="AF109" s="170">
        <f>L109</f>
        <v>12.25</v>
      </c>
      <c r="AG109" s="183">
        <f t="shared" si="50"/>
        <v>49</v>
      </c>
      <c r="AH109" s="170">
        <f t="shared" si="55"/>
        <v>12.7</v>
      </c>
      <c r="AI109" s="183">
        <f t="shared" si="51"/>
        <v>11</v>
      </c>
      <c r="AJ109" s="170">
        <f t="shared" si="56"/>
        <v>10.8</v>
      </c>
      <c r="AK109" s="183">
        <f t="shared" si="52"/>
        <v>51</v>
      </c>
      <c r="AL109" s="170">
        <f t="shared" si="57"/>
        <v>13.8</v>
      </c>
      <c r="AM109" s="183">
        <f t="shared" si="53"/>
        <v>5</v>
      </c>
      <c r="AN109" s="170">
        <f>R109</f>
        <v>49.55</v>
      </c>
      <c r="AO109" s="166">
        <f t="shared" si="32"/>
        <v>22</v>
      </c>
      <c r="AP109" s="166">
        <f>IF(K109="団",$S$110,"")</f>
      </c>
      <c r="AQ109" s="1">
        <f t="shared" si="39"/>
        <v>1</v>
      </c>
    </row>
    <row r="110" spans="1:43" ht="20.25" customHeight="1">
      <c r="A110" s="1">
        <v>110</v>
      </c>
      <c r="C110" s="273"/>
      <c r="D110" s="276"/>
      <c r="E110" s="168"/>
      <c r="F110" s="169" t="s">
        <v>3</v>
      </c>
      <c r="G110" s="166"/>
      <c r="H110" s="276">
        <f>IF(E110="","","チーム得点")</f>
      </c>
      <c r="I110" s="277"/>
      <c r="J110" s="166"/>
      <c r="K110" s="166"/>
      <c r="L110" s="170">
        <f>IF(K106="個","",IF(COUNT(L106:L109)=4,SUM(L106:L109)-MIN(L106:L109),IF(COUNT(L106:L109)=3,SUM(L106:L109),"")))</f>
      </c>
      <c r="M110" s="170"/>
      <c r="N110" s="170">
        <f>IF(K106="個","",IF(COUNT(N106:N109)=4,SUM(N106:N109)-MIN(N106:N109),IF(COUNT(N106:N109)=3,SUM(N106:N109),"")))</f>
      </c>
      <c r="O110" s="170">
        <f>IF(K106="個","",IF(COUNT(O106:O109)=4,SUM(O106:O109)-MIN(O106:O109),IF(COUNT(O106:O109)=3,SUM(O106:O109),"")))</f>
      </c>
      <c r="P110" s="420"/>
      <c r="Q110" s="170">
        <f>R110</f>
      </c>
      <c r="R110" s="420">
        <f>IF(COUNT(L110:O110)=3,SUM(L110:O110),"")</f>
      </c>
      <c r="S110" s="171">
        <f>IF(K106="個","",IF(Q110="","",RANK(Q110,$Q$6:$Q$130)))</f>
      </c>
      <c r="T110" s="172">
        <f>S110</f>
      </c>
      <c r="U110" s="40"/>
      <c r="V110" s="42"/>
      <c r="W110" s="42"/>
      <c r="X110" s="42"/>
      <c r="Y110" s="42"/>
      <c r="Z110" s="39"/>
      <c r="AA110" s="6">
        <f t="shared" si="33"/>
      </c>
      <c r="AB110" s="182"/>
      <c r="AC110" s="166"/>
      <c r="AD110" s="166"/>
      <c r="AE110" s="166"/>
      <c r="AF110" s="170"/>
      <c r="AG110" s="183"/>
      <c r="AH110" s="170"/>
      <c r="AI110" s="183"/>
      <c r="AJ110" s="170"/>
      <c r="AK110" s="183"/>
      <c r="AL110" s="170"/>
      <c r="AM110" s="183"/>
      <c r="AN110" s="170"/>
      <c r="AO110" s="166">
        <f t="shared" si="32"/>
      </c>
      <c r="AP110" s="166"/>
      <c r="AQ110" s="1">
        <f t="shared" si="39"/>
        <v>0</v>
      </c>
    </row>
    <row r="111" spans="1:43" ht="20.25" customHeight="1">
      <c r="A111" s="1">
        <v>111</v>
      </c>
      <c r="C111" s="272">
        <v>6</v>
      </c>
      <c r="D111" s="276">
        <f>D106+1</f>
        <v>22</v>
      </c>
      <c r="E111" s="156" t="s">
        <v>166</v>
      </c>
      <c r="F111" s="157" t="s">
        <v>271</v>
      </c>
      <c r="G111" s="284" t="s">
        <v>272</v>
      </c>
      <c r="H111" s="158">
        <v>21</v>
      </c>
      <c r="I111" s="159" t="s">
        <v>273</v>
      </c>
      <c r="J111" s="160">
        <v>3</v>
      </c>
      <c r="K111" s="160" t="s">
        <v>50</v>
      </c>
      <c r="L111" s="154">
        <v>13.2</v>
      </c>
      <c r="M111" s="154">
        <v>11.55</v>
      </c>
      <c r="N111" s="154">
        <v>13.1</v>
      </c>
      <c r="O111" s="154">
        <v>13.7</v>
      </c>
      <c r="P111" s="419">
        <f t="shared" si="40"/>
        <v>51.55</v>
      </c>
      <c r="Q111" s="7"/>
      <c r="R111" s="420">
        <f>IF(COUNT(L111:O111)=4,SUM(L111:O111),"")</f>
        <v>51.55</v>
      </c>
      <c r="S111" s="171"/>
      <c r="T111" s="179">
        <f>IF(P111="","",RANK(P111,$P$6:$P$130))</f>
        <v>12</v>
      </c>
      <c r="U111" s="37"/>
      <c r="V111" s="38"/>
      <c r="W111" s="38"/>
      <c r="X111" s="38"/>
      <c r="Y111" s="38"/>
      <c r="Z111" s="39"/>
      <c r="AA111" s="6">
        <f t="shared" si="33"/>
        <v>12</v>
      </c>
      <c r="AB111" s="182" t="str">
        <f>E111&amp;F111</f>
        <v>埼玉戸田市立新曽</v>
      </c>
      <c r="AC111" s="166">
        <f aca="true" t="shared" si="58" ref="AC111:AE114">H111</f>
        <v>21</v>
      </c>
      <c r="AD111" s="166" t="str">
        <f t="shared" si="58"/>
        <v>宮内　玲奈</v>
      </c>
      <c r="AE111" s="166">
        <f t="shared" si="58"/>
        <v>3</v>
      </c>
      <c r="AF111" s="170">
        <f>L111</f>
        <v>13.2</v>
      </c>
      <c r="AG111" s="183">
        <f t="shared" si="50"/>
        <v>12</v>
      </c>
      <c r="AH111" s="170">
        <f t="shared" si="55"/>
        <v>11.55</v>
      </c>
      <c r="AI111" s="183">
        <f t="shared" si="51"/>
        <v>26</v>
      </c>
      <c r="AJ111" s="170">
        <f t="shared" si="56"/>
        <v>13.1</v>
      </c>
      <c r="AK111" s="183">
        <f t="shared" si="52"/>
        <v>16</v>
      </c>
      <c r="AL111" s="170">
        <f t="shared" si="57"/>
        <v>13.7</v>
      </c>
      <c r="AM111" s="183">
        <f t="shared" si="53"/>
        <v>7</v>
      </c>
      <c r="AN111" s="170">
        <f>R111</f>
        <v>51.55</v>
      </c>
      <c r="AO111" s="166">
        <f t="shared" si="32"/>
        <v>12</v>
      </c>
      <c r="AP111" s="166">
        <f>IF(K111="団",$S$115,"")</f>
        <v>1</v>
      </c>
      <c r="AQ111" s="1">
        <f t="shared" si="39"/>
        <v>2</v>
      </c>
    </row>
    <row r="112" spans="1:43" ht="20.25" customHeight="1">
      <c r="A112" s="1">
        <v>112</v>
      </c>
      <c r="C112" s="283"/>
      <c r="D112" s="276"/>
      <c r="E112" s="4" t="str">
        <f>E111</f>
        <v>埼玉</v>
      </c>
      <c r="F112" s="5" t="str">
        <f>F111</f>
        <v>戸田市立新曽</v>
      </c>
      <c r="G112" s="285"/>
      <c r="H112" s="158">
        <v>22</v>
      </c>
      <c r="I112" s="159" t="s">
        <v>274</v>
      </c>
      <c r="J112" s="160">
        <v>3</v>
      </c>
      <c r="K112" s="160" t="s">
        <v>50</v>
      </c>
      <c r="L112" s="154">
        <v>14</v>
      </c>
      <c r="M112" s="154">
        <v>14.4</v>
      </c>
      <c r="N112" s="154">
        <v>13.75</v>
      </c>
      <c r="O112" s="154">
        <v>12.8</v>
      </c>
      <c r="P112" s="419">
        <f t="shared" si="40"/>
        <v>54.95</v>
      </c>
      <c r="Q112" s="7"/>
      <c r="R112" s="420">
        <f>IF(COUNT(L112:O112)=4,SUM(L112:O112),"")</f>
        <v>54.95</v>
      </c>
      <c r="S112" s="171"/>
      <c r="T112" s="179">
        <f>IF(P112="","",RANK(P112,$P$6:$P$130))</f>
        <v>5</v>
      </c>
      <c r="U112" s="37"/>
      <c r="V112" s="38"/>
      <c r="W112" s="38"/>
      <c r="X112" s="38"/>
      <c r="Y112" s="38"/>
      <c r="Z112" s="39"/>
      <c r="AA112" s="6">
        <f t="shared" si="33"/>
        <v>5</v>
      </c>
      <c r="AB112" s="182" t="str">
        <f>E112&amp;F112</f>
        <v>埼玉戸田市立新曽</v>
      </c>
      <c r="AC112" s="166">
        <f t="shared" si="58"/>
        <v>22</v>
      </c>
      <c r="AD112" s="166" t="str">
        <f t="shared" si="58"/>
        <v>村山　由依</v>
      </c>
      <c r="AE112" s="166">
        <f t="shared" si="58"/>
        <v>3</v>
      </c>
      <c r="AF112" s="170">
        <f>L112</f>
        <v>14</v>
      </c>
      <c r="AG112" s="183">
        <f t="shared" si="50"/>
        <v>3</v>
      </c>
      <c r="AH112" s="170">
        <f t="shared" si="55"/>
        <v>14.4</v>
      </c>
      <c r="AI112" s="183">
        <f t="shared" si="51"/>
        <v>2</v>
      </c>
      <c r="AJ112" s="170">
        <f t="shared" si="56"/>
        <v>13.75</v>
      </c>
      <c r="AK112" s="183">
        <f t="shared" si="52"/>
        <v>4</v>
      </c>
      <c r="AL112" s="170">
        <f t="shared" si="57"/>
        <v>12.8</v>
      </c>
      <c r="AM112" s="183">
        <f t="shared" si="53"/>
        <v>25</v>
      </c>
      <c r="AN112" s="170">
        <f>R112</f>
        <v>54.95</v>
      </c>
      <c r="AO112" s="166">
        <f t="shared" si="32"/>
        <v>5</v>
      </c>
      <c r="AP112" s="166">
        <f>IF(K112="団",$S$115,"")</f>
        <v>1</v>
      </c>
      <c r="AQ112" s="1">
        <f t="shared" si="39"/>
        <v>1</v>
      </c>
    </row>
    <row r="113" spans="1:43" ht="20.25" customHeight="1">
      <c r="A113" s="1">
        <v>113</v>
      </c>
      <c r="C113" s="283"/>
      <c r="D113" s="276"/>
      <c r="E113" s="4" t="str">
        <f>E111</f>
        <v>埼玉</v>
      </c>
      <c r="F113" s="5" t="str">
        <f>F111</f>
        <v>戸田市立新曽</v>
      </c>
      <c r="G113" s="285"/>
      <c r="H113" s="158">
        <v>23</v>
      </c>
      <c r="I113" s="159" t="s">
        <v>275</v>
      </c>
      <c r="J113" s="160">
        <v>3</v>
      </c>
      <c r="K113" s="160" t="s">
        <v>50</v>
      </c>
      <c r="L113" s="154">
        <v>11.75</v>
      </c>
      <c r="M113" s="154">
        <v>11.95</v>
      </c>
      <c r="N113" s="154">
        <v>12</v>
      </c>
      <c r="O113" s="154">
        <v>12.6</v>
      </c>
      <c r="P113" s="419">
        <f t="shared" si="40"/>
        <v>48.300000000000004</v>
      </c>
      <c r="Q113" s="7"/>
      <c r="R113" s="420">
        <f>IF(COUNT(L113:O113)=4,SUM(L113:O113),"")</f>
        <v>48.300000000000004</v>
      </c>
      <c r="S113" s="171"/>
      <c r="T113" s="179">
        <f>IF(P113="","",RANK(P113,$P$6:$P$130))</f>
        <v>33</v>
      </c>
      <c r="U113" s="37"/>
      <c r="V113" s="38"/>
      <c r="W113" s="38"/>
      <c r="X113" s="38"/>
      <c r="Y113" s="38"/>
      <c r="Z113" s="39"/>
      <c r="AA113" s="6">
        <f t="shared" si="33"/>
        <v>33</v>
      </c>
      <c r="AB113" s="182" t="str">
        <f>E113&amp;F113</f>
        <v>埼玉戸田市立新曽</v>
      </c>
      <c r="AC113" s="166">
        <f t="shared" si="58"/>
        <v>23</v>
      </c>
      <c r="AD113" s="166" t="str">
        <f t="shared" si="58"/>
        <v>佐藤　美里</v>
      </c>
      <c r="AE113" s="166">
        <f t="shared" si="58"/>
        <v>3</v>
      </c>
      <c r="AF113" s="170">
        <f>L113</f>
        <v>11.75</v>
      </c>
      <c r="AG113" s="183">
        <f t="shared" si="50"/>
        <v>61</v>
      </c>
      <c r="AH113" s="170">
        <f t="shared" si="55"/>
        <v>11.95</v>
      </c>
      <c r="AI113" s="183">
        <f t="shared" si="51"/>
        <v>22</v>
      </c>
      <c r="AJ113" s="170">
        <f t="shared" si="56"/>
        <v>12</v>
      </c>
      <c r="AK113" s="183">
        <f t="shared" si="52"/>
        <v>39</v>
      </c>
      <c r="AL113" s="170">
        <f t="shared" si="57"/>
        <v>12.6</v>
      </c>
      <c r="AM113" s="183">
        <f t="shared" si="53"/>
        <v>28</v>
      </c>
      <c r="AN113" s="170">
        <f>R113</f>
        <v>48.300000000000004</v>
      </c>
      <c r="AO113" s="166">
        <f t="shared" si="32"/>
        <v>33</v>
      </c>
      <c r="AP113" s="166">
        <f>IF(K113="団",$S$115,"")</f>
        <v>1</v>
      </c>
      <c r="AQ113" s="1">
        <f t="shared" si="39"/>
        <v>1</v>
      </c>
    </row>
    <row r="114" spans="1:43" ht="20.25" customHeight="1">
      <c r="A114" s="1">
        <v>114</v>
      </c>
      <c r="C114" s="283"/>
      <c r="D114" s="276"/>
      <c r="E114" s="4" t="str">
        <f>E111</f>
        <v>埼玉</v>
      </c>
      <c r="F114" s="5" t="str">
        <f>F111</f>
        <v>戸田市立新曽</v>
      </c>
      <c r="G114" s="285"/>
      <c r="H114" s="158">
        <v>24</v>
      </c>
      <c r="I114" s="161" t="s">
        <v>382</v>
      </c>
      <c r="J114" s="160">
        <v>1</v>
      </c>
      <c r="K114" s="160" t="s">
        <v>50</v>
      </c>
      <c r="L114" s="154">
        <v>13</v>
      </c>
      <c r="M114" s="154">
        <v>10.85</v>
      </c>
      <c r="N114" s="154">
        <v>12.8</v>
      </c>
      <c r="O114" s="154">
        <v>13.8</v>
      </c>
      <c r="P114" s="419">
        <f t="shared" si="40"/>
        <v>50.45</v>
      </c>
      <c r="Q114" s="7"/>
      <c r="R114" s="420">
        <f>IF(COUNT(L114:O114)=4,SUM(L114:O114),"")</f>
        <v>50.45</v>
      </c>
      <c r="S114" s="171"/>
      <c r="T114" s="179">
        <f>IF(P114="","",RANK(P114,$P$6:$P$130))</f>
        <v>16</v>
      </c>
      <c r="U114" s="40"/>
      <c r="V114" s="41"/>
      <c r="W114" s="38"/>
      <c r="X114" s="38"/>
      <c r="Y114" s="38"/>
      <c r="Z114" s="39"/>
      <c r="AA114" s="6">
        <f t="shared" si="33"/>
        <v>16</v>
      </c>
      <c r="AB114" s="182" t="str">
        <f>E114&amp;F114</f>
        <v>埼玉戸田市立新曽</v>
      </c>
      <c r="AC114" s="166">
        <f t="shared" si="58"/>
        <v>24</v>
      </c>
      <c r="AD114" s="166" t="str">
        <f t="shared" si="58"/>
        <v>近藤　真優</v>
      </c>
      <c r="AE114" s="166">
        <f t="shared" si="58"/>
        <v>1</v>
      </c>
      <c r="AF114" s="170">
        <f>L114</f>
        <v>13</v>
      </c>
      <c r="AG114" s="183">
        <f t="shared" si="50"/>
        <v>15</v>
      </c>
      <c r="AH114" s="170">
        <f t="shared" si="55"/>
        <v>10.85</v>
      </c>
      <c r="AI114" s="183">
        <f t="shared" si="51"/>
        <v>35</v>
      </c>
      <c r="AJ114" s="170">
        <f t="shared" si="56"/>
        <v>12.8</v>
      </c>
      <c r="AK114" s="183">
        <f t="shared" si="52"/>
        <v>20</v>
      </c>
      <c r="AL114" s="170">
        <f t="shared" si="57"/>
        <v>13.8</v>
      </c>
      <c r="AM114" s="183">
        <f t="shared" si="53"/>
        <v>5</v>
      </c>
      <c r="AN114" s="170">
        <f>R114</f>
        <v>50.45</v>
      </c>
      <c r="AO114" s="166">
        <f t="shared" si="32"/>
        <v>16</v>
      </c>
      <c r="AP114" s="166">
        <f>IF(K114="団",$S$115,"")</f>
        <v>1</v>
      </c>
      <c r="AQ114" s="1">
        <f t="shared" si="39"/>
        <v>1</v>
      </c>
    </row>
    <row r="115" spans="1:43" ht="20.25" customHeight="1">
      <c r="A115" s="1">
        <v>115</v>
      </c>
      <c r="C115" s="283"/>
      <c r="D115" s="276"/>
      <c r="E115" s="173" t="str">
        <f>IF('自由入力'!E111="","",'自由入力'!E111)</f>
        <v>埼玉</v>
      </c>
      <c r="F115" s="174" t="str">
        <f>IF('自由入力'!F111="","",'自由入力'!F111)</f>
        <v>戸田市立新曽</v>
      </c>
      <c r="G115" s="175"/>
      <c r="H115" s="276" t="str">
        <f>IF(E115="","","チーム得点")</f>
        <v>チーム得点</v>
      </c>
      <c r="I115" s="277"/>
      <c r="J115" s="166"/>
      <c r="K115" s="166"/>
      <c r="L115" s="170">
        <f>IF(K111="個","",IF(COUNT(L111:L114)=4,SUM(L111:L114)-MIN(L111:L114),IF(COUNT(L111:L114)=3,SUM(L111:L114),"")))</f>
        <v>40.2</v>
      </c>
      <c r="M115" s="170"/>
      <c r="N115" s="170">
        <f>IF(K111="個","",IF(COUNT(N111:N114)=4,SUM(N111:N114)-MIN(N111:N114),IF(COUNT(N111:N114)=3,SUM(N111:N114),"")))</f>
        <v>39.650000000000006</v>
      </c>
      <c r="O115" s="170">
        <f>IF(K111="個","",IF(COUNT(O111:O114)=4,SUM(O111:O114)-MIN(O111:O114),IF(COUNT(O111:O114)=3,SUM(O111:O114),"")))</f>
        <v>40.300000000000004</v>
      </c>
      <c r="P115" s="420"/>
      <c r="Q115" s="170">
        <f>R115</f>
        <v>120.15</v>
      </c>
      <c r="R115" s="420">
        <f>IF(COUNT(L115:O115)=3,SUM(L115:O115),"")</f>
        <v>120.15</v>
      </c>
      <c r="S115" s="171">
        <f>IF(K111="個","",IF(Q115="","",RANK(Q115,$Q$6:$Q$130)))</f>
        <v>1</v>
      </c>
      <c r="T115" s="244">
        <f>S115</f>
        <v>1</v>
      </c>
      <c r="U115" s="40"/>
      <c r="V115" s="42"/>
      <c r="W115" s="42"/>
      <c r="X115" s="42"/>
      <c r="Y115" s="42"/>
      <c r="Z115" s="39"/>
      <c r="AA115" s="6">
        <f t="shared" si="33"/>
      </c>
      <c r="AB115" s="182"/>
      <c r="AC115" s="166"/>
      <c r="AD115" s="166"/>
      <c r="AE115" s="166"/>
      <c r="AF115" s="170"/>
      <c r="AG115" s="183"/>
      <c r="AH115" s="170"/>
      <c r="AI115" s="183"/>
      <c r="AJ115" s="170"/>
      <c r="AK115" s="183"/>
      <c r="AL115" s="170"/>
      <c r="AM115" s="183"/>
      <c r="AN115" s="170"/>
      <c r="AO115" s="166">
        <f t="shared" si="32"/>
      </c>
      <c r="AP115" s="166"/>
      <c r="AQ115" s="1">
        <f t="shared" si="39"/>
        <v>0</v>
      </c>
    </row>
    <row r="116" spans="1:43" ht="20.25" customHeight="1">
      <c r="A116" s="1">
        <v>116</v>
      </c>
      <c r="C116" s="283"/>
      <c r="D116" s="276">
        <f>D111+1</f>
        <v>23</v>
      </c>
      <c r="E116" s="156" t="s">
        <v>141</v>
      </c>
      <c r="F116" s="157" t="s">
        <v>276</v>
      </c>
      <c r="G116" s="284" t="s">
        <v>277</v>
      </c>
      <c r="H116" s="160">
        <v>61</v>
      </c>
      <c r="I116" s="159" t="s">
        <v>278</v>
      </c>
      <c r="J116" s="160">
        <v>3</v>
      </c>
      <c r="K116" s="160" t="s">
        <v>50</v>
      </c>
      <c r="L116" s="154">
        <v>10.3</v>
      </c>
      <c r="M116" s="154">
        <v>5.95</v>
      </c>
      <c r="N116" s="154">
        <v>6.85</v>
      </c>
      <c r="O116" s="154">
        <v>6.55</v>
      </c>
      <c r="P116" s="419">
        <f t="shared" si="40"/>
        <v>29.650000000000002</v>
      </c>
      <c r="Q116" s="7"/>
      <c r="R116" s="420">
        <f>IF(COUNT(L116:O116)=4,SUM(L116:O116),"")</f>
        <v>29.650000000000002</v>
      </c>
      <c r="S116" s="171"/>
      <c r="T116" s="179">
        <f>IF(P116="","",RANK(P116,$P$6:$P$130))</f>
        <v>88</v>
      </c>
      <c r="U116" s="37"/>
      <c r="V116" s="38"/>
      <c r="W116" s="38"/>
      <c r="X116" s="38"/>
      <c r="Y116" s="38"/>
      <c r="Z116" s="39"/>
      <c r="AA116" s="6">
        <f t="shared" si="33"/>
        <v>88</v>
      </c>
      <c r="AB116" s="182" t="str">
        <f>E116&amp;F116</f>
        <v>栃木佐野市立北</v>
      </c>
      <c r="AC116" s="166">
        <f aca="true" t="shared" si="59" ref="AC116:AE119">H116</f>
        <v>61</v>
      </c>
      <c r="AD116" s="166" t="str">
        <f t="shared" si="59"/>
        <v>小林　春香</v>
      </c>
      <c r="AE116" s="166">
        <f t="shared" si="59"/>
        <v>3</v>
      </c>
      <c r="AF116" s="170">
        <f>L116</f>
        <v>10.3</v>
      </c>
      <c r="AG116" s="183">
        <f t="shared" si="50"/>
        <v>83</v>
      </c>
      <c r="AH116" s="170">
        <f aca="true" t="shared" si="60" ref="AH116:AH124">M116</f>
        <v>5.95</v>
      </c>
      <c r="AI116" s="183">
        <f t="shared" si="51"/>
        <v>88</v>
      </c>
      <c r="AJ116" s="170">
        <f aca="true" t="shared" si="61" ref="AJ116:AJ124">N116</f>
        <v>6.85</v>
      </c>
      <c r="AK116" s="183">
        <f t="shared" si="52"/>
        <v>92</v>
      </c>
      <c r="AL116" s="170">
        <f t="shared" si="57"/>
        <v>6.55</v>
      </c>
      <c r="AM116" s="183">
        <f t="shared" si="53"/>
        <v>90</v>
      </c>
      <c r="AN116" s="170">
        <f>R116</f>
        <v>29.650000000000002</v>
      </c>
      <c r="AO116" s="166">
        <f t="shared" si="32"/>
        <v>88</v>
      </c>
      <c r="AP116" s="166">
        <f>IF(K116="団",$S$120,"")</f>
        <v>17</v>
      </c>
      <c r="AQ116" s="1">
        <f t="shared" si="39"/>
        <v>1</v>
      </c>
    </row>
    <row r="117" spans="1:43" ht="20.25" customHeight="1">
      <c r="A117" s="1">
        <v>117</v>
      </c>
      <c r="C117" s="283"/>
      <c r="D117" s="276"/>
      <c r="E117" s="4" t="str">
        <f>E116</f>
        <v>栃木</v>
      </c>
      <c r="F117" s="5" t="str">
        <f>F116</f>
        <v>佐野市立北</v>
      </c>
      <c r="G117" s="285"/>
      <c r="H117" s="160">
        <v>62</v>
      </c>
      <c r="I117" s="161" t="s">
        <v>279</v>
      </c>
      <c r="J117" s="160">
        <v>3</v>
      </c>
      <c r="K117" s="160" t="s">
        <v>50</v>
      </c>
      <c r="L117" s="154">
        <v>9.2</v>
      </c>
      <c r="M117" s="154">
        <v>2.5</v>
      </c>
      <c r="N117" s="154">
        <v>5.65</v>
      </c>
      <c r="O117" s="154">
        <v>6.15</v>
      </c>
      <c r="P117" s="419">
        <f t="shared" si="40"/>
        <v>23.5</v>
      </c>
      <c r="Q117" s="7"/>
      <c r="R117" s="420">
        <f>IF(COUNT(L117:O117)=4,SUM(L117:O117),"")</f>
        <v>23.5</v>
      </c>
      <c r="S117" s="171"/>
      <c r="T117" s="179">
        <f>IF(P117="","",RANK(P117,$P$6:$P$130))</f>
        <v>96</v>
      </c>
      <c r="U117" s="37"/>
      <c r="V117" s="38"/>
      <c r="W117" s="38"/>
      <c r="X117" s="38"/>
      <c r="Y117" s="38"/>
      <c r="Z117" s="39"/>
      <c r="AA117" s="6">
        <f t="shared" si="33"/>
        <v>96</v>
      </c>
      <c r="AB117" s="182" t="str">
        <f>E117&amp;F117</f>
        <v>栃木佐野市立北</v>
      </c>
      <c r="AC117" s="166">
        <f t="shared" si="59"/>
        <v>62</v>
      </c>
      <c r="AD117" s="166" t="str">
        <f t="shared" si="59"/>
        <v>早川　ももこ</v>
      </c>
      <c r="AE117" s="166">
        <f t="shared" si="59"/>
        <v>3</v>
      </c>
      <c r="AF117" s="170">
        <f>L117</f>
        <v>9.2</v>
      </c>
      <c r="AG117" s="183">
        <f t="shared" si="50"/>
        <v>95</v>
      </c>
      <c r="AH117" s="170">
        <f t="shared" si="60"/>
        <v>2.5</v>
      </c>
      <c r="AI117" s="183">
        <f t="shared" si="51"/>
        <v>96</v>
      </c>
      <c r="AJ117" s="170">
        <f t="shared" si="61"/>
        <v>5.65</v>
      </c>
      <c r="AK117" s="183">
        <f t="shared" si="52"/>
        <v>96</v>
      </c>
      <c r="AL117" s="170">
        <f t="shared" si="57"/>
        <v>6.15</v>
      </c>
      <c r="AM117" s="183">
        <f t="shared" si="53"/>
        <v>93</v>
      </c>
      <c r="AN117" s="170">
        <f>R117</f>
        <v>23.5</v>
      </c>
      <c r="AO117" s="166">
        <f t="shared" si="32"/>
        <v>96</v>
      </c>
      <c r="AP117" s="166">
        <f>IF(K117="団",$S$120,"")</f>
        <v>17</v>
      </c>
      <c r="AQ117" s="1">
        <f t="shared" si="39"/>
        <v>1</v>
      </c>
    </row>
    <row r="118" spans="1:43" ht="20.25" customHeight="1">
      <c r="A118" s="1">
        <v>118</v>
      </c>
      <c r="C118" s="283"/>
      <c r="D118" s="276"/>
      <c r="E118" s="4" t="str">
        <f>E116</f>
        <v>栃木</v>
      </c>
      <c r="F118" s="5" t="str">
        <f>F116</f>
        <v>佐野市立北</v>
      </c>
      <c r="G118" s="285"/>
      <c r="H118" s="160">
        <v>63</v>
      </c>
      <c r="I118" s="159" t="s">
        <v>280</v>
      </c>
      <c r="J118" s="160">
        <v>2</v>
      </c>
      <c r="K118" s="160" t="s">
        <v>50</v>
      </c>
      <c r="L118" s="154">
        <v>10.1</v>
      </c>
      <c r="M118" s="154">
        <v>5.7</v>
      </c>
      <c r="N118" s="154">
        <v>6.3</v>
      </c>
      <c r="O118" s="154">
        <v>6.75</v>
      </c>
      <c r="P118" s="419">
        <f t="shared" si="40"/>
        <v>28.85</v>
      </c>
      <c r="Q118" s="7"/>
      <c r="R118" s="420">
        <f>IF(COUNT(L118:O118)=4,SUM(L118:O118),"")</f>
        <v>28.85</v>
      </c>
      <c r="S118" s="171"/>
      <c r="T118" s="179">
        <f>IF(P118="","",RANK(P118,$P$6:$P$130))</f>
        <v>90</v>
      </c>
      <c r="U118" s="37"/>
      <c r="V118" s="38"/>
      <c r="W118" s="38"/>
      <c r="X118" s="38"/>
      <c r="Y118" s="38"/>
      <c r="Z118" s="39"/>
      <c r="AA118" s="6">
        <f t="shared" si="33"/>
        <v>90</v>
      </c>
      <c r="AB118" s="182" t="str">
        <f>E118&amp;F118</f>
        <v>栃木佐野市立北</v>
      </c>
      <c r="AC118" s="166">
        <f t="shared" si="59"/>
        <v>63</v>
      </c>
      <c r="AD118" s="166" t="str">
        <f t="shared" si="59"/>
        <v>針谷　泉希</v>
      </c>
      <c r="AE118" s="166">
        <f t="shared" si="59"/>
        <v>2</v>
      </c>
      <c r="AF118" s="170">
        <f>L118</f>
        <v>10.1</v>
      </c>
      <c r="AG118" s="183">
        <f t="shared" si="50"/>
        <v>87</v>
      </c>
      <c r="AH118" s="170">
        <f t="shared" si="60"/>
        <v>5.7</v>
      </c>
      <c r="AI118" s="183">
        <f t="shared" si="51"/>
        <v>90</v>
      </c>
      <c r="AJ118" s="170">
        <f t="shared" si="61"/>
        <v>6.3</v>
      </c>
      <c r="AK118" s="183">
        <f t="shared" si="52"/>
        <v>95</v>
      </c>
      <c r="AL118" s="170">
        <f t="shared" si="57"/>
        <v>6.75</v>
      </c>
      <c r="AM118" s="183">
        <f t="shared" si="53"/>
        <v>89</v>
      </c>
      <c r="AN118" s="170">
        <f>R118</f>
        <v>28.85</v>
      </c>
      <c r="AO118" s="166">
        <f t="shared" si="32"/>
        <v>90</v>
      </c>
      <c r="AP118" s="166">
        <f>IF(K118="団",$S$120,"")</f>
        <v>17</v>
      </c>
      <c r="AQ118" s="1">
        <f t="shared" si="39"/>
        <v>1</v>
      </c>
    </row>
    <row r="119" spans="1:43" ht="20.25" customHeight="1">
      <c r="A119" s="1">
        <v>119</v>
      </c>
      <c r="C119" s="283"/>
      <c r="D119" s="276"/>
      <c r="E119" s="4" t="str">
        <f>E116</f>
        <v>栃木</v>
      </c>
      <c r="F119" s="5" t="str">
        <f>F116</f>
        <v>佐野市立北</v>
      </c>
      <c r="G119" s="285"/>
      <c r="H119" s="160">
        <v>64</v>
      </c>
      <c r="I119" s="159" t="s">
        <v>281</v>
      </c>
      <c r="J119" s="160">
        <v>3</v>
      </c>
      <c r="K119" s="160" t="s">
        <v>50</v>
      </c>
      <c r="L119" s="154">
        <v>9.8</v>
      </c>
      <c r="M119" s="154">
        <v>5.9</v>
      </c>
      <c r="N119" s="154">
        <v>7.1</v>
      </c>
      <c r="O119" s="154">
        <v>6.45</v>
      </c>
      <c r="P119" s="419">
        <f t="shared" si="40"/>
        <v>29.25</v>
      </c>
      <c r="Q119" s="7"/>
      <c r="R119" s="420">
        <f>IF(COUNT(L119:O119)=4,SUM(L119:O119),"")</f>
        <v>29.25</v>
      </c>
      <c r="S119" s="171"/>
      <c r="T119" s="179">
        <f>IF(P119="","",RANK(P119,$P$6:$P$130))</f>
        <v>89</v>
      </c>
      <c r="U119" s="40"/>
      <c r="V119" s="41"/>
      <c r="W119" s="38"/>
      <c r="X119" s="38"/>
      <c r="Y119" s="38"/>
      <c r="Z119" s="39"/>
      <c r="AA119" s="6">
        <f t="shared" si="33"/>
        <v>89</v>
      </c>
      <c r="AB119" s="182" t="str">
        <f>E119&amp;F119</f>
        <v>栃木佐野市立北</v>
      </c>
      <c r="AC119" s="166">
        <f t="shared" si="59"/>
        <v>64</v>
      </c>
      <c r="AD119" s="166" t="str">
        <f t="shared" si="59"/>
        <v>松澤　優里</v>
      </c>
      <c r="AE119" s="166">
        <f t="shared" si="59"/>
        <v>3</v>
      </c>
      <c r="AF119" s="170">
        <f>L119</f>
        <v>9.8</v>
      </c>
      <c r="AG119" s="183">
        <f t="shared" si="50"/>
        <v>93</v>
      </c>
      <c r="AH119" s="170">
        <f t="shared" si="60"/>
        <v>5.9</v>
      </c>
      <c r="AI119" s="183">
        <f t="shared" si="51"/>
        <v>89</v>
      </c>
      <c r="AJ119" s="170">
        <f t="shared" si="61"/>
        <v>7.1</v>
      </c>
      <c r="AK119" s="183">
        <f t="shared" si="52"/>
        <v>90</v>
      </c>
      <c r="AL119" s="170">
        <f t="shared" si="57"/>
        <v>6.45</v>
      </c>
      <c r="AM119" s="183">
        <f t="shared" si="53"/>
        <v>91</v>
      </c>
      <c r="AN119" s="170">
        <f>R119</f>
        <v>29.25</v>
      </c>
      <c r="AO119" s="166">
        <f t="shared" si="32"/>
        <v>89</v>
      </c>
      <c r="AP119" s="166">
        <f>IF(K119="団",$S$120,"")</f>
        <v>17</v>
      </c>
      <c r="AQ119" s="1">
        <f t="shared" si="39"/>
        <v>1</v>
      </c>
    </row>
    <row r="120" spans="1:43" ht="20.25" customHeight="1">
      <c r="A120" s="1">
        <v>120</v>
      </c>
      <c r="C120" s="283"/>
      <c r="D120" s="276"/>
      <c r="E120" s="173" t="str">
        <f>IF('自由入力'!E116="","",'自由入力'!E116)</f>
        <v>栃木</v>
      </c>
      <c r="F120" s="174" t="str">
        <f>IF('自由入力'!F116="","",'自由入力'!F116)</f>
        <v>佐野市立北</v>
      </c>
      <c r="G120" s="175"/>
      <c r="H120" s="276" t="str">
        <f>IF(E120="","","チーム得点")</f>
        <v>チーム得点</v>
      </c>
      <c r="I120" s="277"/>
      <c r="J120" s="166"/>
      <c r="K120" s="166"/>
      <c r="L120" s="170">
        <f>IF(K116="個","",IF(COUNT(L116:L119)=4,SUM(L116:L119)-MIN(L116:L119),IF(COUNT(L116:L119)=3,SUM(L116:L119),"")))</f>
        <v>30.200000000000006</v>
      </c>
      <c r="M120" s="170"/>
      <c r="N120" s="170">
        <f>IF(K116="個","",IF(COUNT(N116:N119)=4,SUM(N116:N119)-MIN(N116:N119),IF(COUNT(N116:N119)=3,SUM(N116:N119),"")))</f>
        <v>20.25</v>
      </c>
      <c r="O120" s="170">
        <f>IF(K116="個","",IF(COUNT(O116:O119)=4,SUM(O116:O119)-MIN(O116:O119),IF(COUNT(O116:O119)=3,SUM(O116:O119),"")))</f>
        <v>19.75</v>
      </c>
      <c r="P120" s="420"/>
      <c r="Q120" s="170">
        <f>R120</f>
        <v>70.2</v>
      </c>
      <c r="R120" s="420">
        <f>IF(COUNT(L120:O120)=3,SUM(L120:O120),"")</f>
        <v>70.2</v>
      </c>
      <c r="S120" s="171">
        <f>IF(K116="個","",IF(Q120="","",RANK(Q120,$Q$6:$Q$130)))</f>
        <v>17</v>
      </c>
      <c r="T120" s="244">
        <f>S120</f>
        <v>17</v>
      </c>
      <c r="U120" s="40"/>
      <c r="V120" s="42"/>
      <c r="W120" s="42"/>
      <c r="X120" s="42"/>
      <c r="Y120" s="42"/>
      <c r="Z120" s="39"/>
      <c r="AA120" s="6">
        <f t="shared" si="33"/>
      </c>
      <c r="AB120" s="182"/>
      <c r="AC120" s="166"/>
      <c r="AD120" s="166"/>
      <c r="AE120" s="166"/>
      <c r="AF120" s="170"/>
      <c r="AG120" s="183"/>
      <c r="AH120" s="170"/>
      <c r="AI120" s="183"/>
      <c r="AJ120" s="170"/>
      <c r="AK120" s="183"/>
      <c r="AL120" s="170"/>
      <c r="AM120" s="183"/>
      <c r="AN120" s="170"/>
      <c r="AO120" s="166">
        <f t="shared" si="32"/>
      </c>
      <c r="AP120" s="166"/>
      <c r="AQ120" s="1">
        <f t="shared" si="39"/>
        <v>0</v>
      </c>
    </row>
    <row r="121" spans="1:43" ht="20.25" customHeight="1">
      <c r="A121" s="1">
        <v>121</v>
      </c>
      <c r="C121" s="283"/>
      <c r="D121" s="276">
        <f>D116+1</f>
        <v>24</v>
      </c>
      <c r="E121" s="156" t="s">
        <v>197</v>
      </c>
      <c r="F121" s="157" t="s">
        <v>282</v>
      </c>
      <c r="G121" s="274" t="s">
        <v>283</v>
      </c>
      <c r="H121" s="160">
        <v>11</v>
      </c>
      <c r="I121" s="159" t="s">
        <v>284</v>
      </c>
      <c r="J121" s="160">
        <v>3</v>
      </c>
      <c r="K121" s="160" t="s">
        <v>50</v>
      </c>
      <c r="L121" s="154">
        <v>11.1</v>
      </c>
      <c r="M121" s="154">
        <v>6.4</v>
      </c>
      <c r="N121" s="154">
        <v>9.5</v>
      </c>
      <c r="O121" s="154">
        <v>8.8</v>
      </c>
      <c r="P121" s="419">
        <f t="shared" si="40"/>
        <v>35.8</v>
      </c>
      <c r="Q121" s="7"/>
      <c r="R121" s="420">
        <f>IF(COUNT(L121:O121)=4,SUM(L121:O121),"")</f>
        <v>35.8</v>
      </c>
      <c r="S121" s="171"/>
      <c r="T121" s="179">
        <f>IF(P121="","",RANK(P121,$P$6:$P$130))</f>
        <v>76</v>
      </c>
      <c r="U121" s="37"/>
      <c r="V121" s="38"/>
      <c r="W121" s="38"/>
      <c r="X121" s="38"/>
      <c r="Y121" s="38"/>
      <c r="Z121" s="39"/>
      <c r="AA121" s="6">
        <f t="shared" si="33"/>
        <v>76</v>
      </c>
      <c r="AB121" s="182" t="str">
        <f>E121&amp;F121</f>
        <v>群馬太田市立藪塚本町</v>
      </c>
      <c r="AC121" s="166">
        <f aca="true" t="shared" si="62" ref="AC121:AE124">H121</f>
        <v>11</v>
      </c>
      <c r="AD121" s="166" t="str">
        <f t="shared" si="62"/>
        <v>清水　日香理</v>
      </c>
      <c r="AE121" s="166">
        <f t="shared" si="62"/>
        <v>3</v>
      </c>
      <c r="AF121" s="170">
        <f>L121</f>
        <v>11.1</v>
      </c>
      <c r="AG121" s="183">
        <f t="shared" si="50"/>
        <v>76</v>
      </c>
      <c r="AH121" s="170">
        <f t="shared" si="60"/>
        <v>6.4</v>
      </c>
      <c r="AI121" s="183">
        <f t="shared" si="51"/>
        <v>84</v>
      </c>
      <c r="AJ121" s="170">
        <f t="shared" si="61"/>
        <v>9.5</v>
      </c>
      <c r="AK121" s="183">
        <f t="shared" si="52"/>
        <v>69</v>
      </c>
      <c r="AL121" s="170">
        <f t="shared" si="57"/>
        <v>8.8</v>
      </c>
      <c r="AM121" s="183">
        <f t="shared" si="53"/>
        <v>81</v>
      </c>
      <c r="AN121" s="170">
        <f>R121</f>
        <v>35.8</v>
      </c>
      <c r="AO121" s="166">
        <f t="shared" si="32"/>
        <v>76</v>
      </c>
      <c r="AP121" s="166">
        <f>IF(K121="団",$S$125,"")</f>
        <v>11</v>
      </c>
      <c r="AQ121" s="1">
        <f t="shared" si="39"/>
        <v>1</v>
      </c>
    </row>
    <row r="122" spans="1:43" ht="20.25" customHeight="1">
      <c r="A122" s="1">
        <v>122</v>
      </c>
      <c r="C122" s="283"/>
      <c r="D122" s="276"/>
      <c r="E122" s="4" t="str">
        <f>E121</f>
        <v>群馬</v>
      </c>
      <c r="F122" s="5" t="str">
        <f>F121</f>
        <v>太田市立藪塚本町</v>
      </c>
      <c r="G122" s="275"/>
      <c r="H122" s="160">
        <v>12</v>
      </c>
      <c r="I122" s="159" t="s">
        <v>285</v>
      </c>
      <c r="J122" s="160">
        <v>3</v>
      </c>
      <c r="K122" s="160" t="s">
        <v>50</v>
      </c>
      <c r="L122" s="154">
        <v>11.6</v>
      </c>
      <c r="M122" s="154">
        <v>8.15</v>
      </c>
      <c r="N122" s="154">
        <v>7.95</v>
      </c>
      <c r="O122" s="154">
        <v>9.7</v>
      </c>
      <c r="P122" s="419">
        <f t="shared" si="40"/>
        <v>37.4</v>
      </c>
      <c r="Q122" s="7"/>
      <c r="R122" s="420">
        <f>IF(COUNT(L122:O122)=4,SUM(L122:O122),"")</f>
        <v>37.4</v>
      </c>
      <c r="S122" s="171"/>
      <c r="T122" s="179">
        <f>IF(P122="","",RANK(P122,$P$6:$P$130))</f>
        <v>74</v>
      </c>
      <c r="U122" s="37"/>
      <c r="V122" s="38"/>
      <c r="W122" s="38"/>
      <c r="X122" s="38"/>
      <c r="Y122" s="38"/>
      <c r="Z122" s="39"/>
      <c r="AA122" s="6">
        <f t="shared" si="33"/>
        <v>74</v>
      </c>
      <c r="AB122" s="182" t="str">
        <f>E122&amp;F122</f>
        <v>群馬太田市立藪塚本町</v>
      </c>
      <c r="AC122" s="166">
        <f t="shared" si="62"/>
        <v>12</v>
      </c>
      <c r="AD122" s="166" t="str">
        <f t="shared" si="62"/>
        <v>竹内　今日子</v>
      </c>
      <c r="AE122" s="166">
        <f t="shared" si="62"/>
        <v>3</v>
      </c>
      <c r="AF122" s="170">
        <f>L122</f>
        <v>11.6</v>
      </c>
      <c r="AG122" s="183">
        <f t="shared" si="50"/>
        <v>66</v>
      </c>
      <c r="AH122" s="170">
        <f t="shared" si="60"/>
        <v>8.15</v>
      </c>
      <c r="AI122" s="183">
        <f t="shared" si="51"/>
        <v>72</v>
      </c>
      <c r="AJ122" s="170">
        <f t="shared" si="61"/>
        <v>7.95</v>
      </c>
      <c r="AK122" s="183">
        <f t="shared" si="52"/>
        <v>82</v>
      </c>
      <c r="AL122" s="170">
        <f t="shared" si="57"/>
        <v>9.7</v>
      </c>
      <c r="AM122" s="183">
        <f t="shared" si="53"/>
        <v>77</v>
      </c>
      <c r="AN122" s="170">
        <f>R122</f>
        <v>37.4</v>
      </c>
      <c r="AO122" s="166">
        <f t="shared" si="32"/>
        <v>74</v>
      </c>
      <c r="AP122" s="166">
        <f>IF(K122="団",$S$125,"")</f>
        <v>11</v>
      </c>
      <c r="AQ122" s="1">
        <f t="shared" si="39"/>
        <v>1</v>
      </c>
    </row>
    <row r="123" spans="1:43" ht="20.25" customHeight="1">
      <c r="A123" s="1">
        <v>123</v>
      </c>
      <c r="C123" s="283"/>
      <c r="D123" s="276"/>
      <c r="E123" s="4" t="str">
        <f>E121</f>
        <v>群馬</v>
      </c>
      <c r="F123" s="5" t="str">
        <f>F121</f>
        <v>太田市立藪塚本町</v>
      </c>
      <c r="G123" s="275"/>
      <c r="H123" s="160">
        <v>13</v>
      </c>
      <c r="I123" s="159" t="s">
        <v>286</v>
      </c>
      <c r="J123" s="160">
        <v>3</v>
      </c>
      <c r="K123" s="160" t="s">
        <v>50</v>
      </c>
      <c r="L123" s="154">
        <v>12.4</v>
      </c>
      <c r="M123" s="154">
        <v>9.05</v>
      </c>
      <c r="N123" s="154">
        <v>10.5</v>
      </c>
      <c r="O123" s="154">
        <v>11.75</v>
      </c>
      <c r="P123" s="419">
        <f t="shared" si="40"/>
        <v>43.7</v>
      </c>
      <c r="Q123" s="7"/>
      <c r="R123" s="420">
        <f>IF(COUNT(L123:O123)=4,SUM(L123:O123),"")</f>
        <v>43.7</v>
      </c>
      <c r="S123" s="171"/>
      <c r="T123" s="179">
        <f>IF(P123="","",RANK(P123,$P$6:$P$130))</f>
        <v>60</v>
      </c>
      <c r="U123" s="37"/>
      <c r="V123" s="38"/>
      <c r="W123" s="38"/>
      <c r="X123" s="38"/>
      <c r="Y123" s="38"/>
      <c r="Z123" s="39"/>
      <c r="AA123" s="6">
        <f t="shared" si="33"/>
        <v>60</v>
      </c>
      <c r="AB123" s="182" t="str">
        <f>E123&amp;F123</f>
        <v>群馬太田市立藪塚本町</v>
      </c>
      <c r="AC123" s="166">
        <f t="shared" si="62"/>
        <v>13</v>
      </c>
      <c r="AD123" s="166" t="str">
        <f t="shared" si="62"/>
        <v>新井　美月</v>
      </c>
      <c r="AE123" s="166">
        <f t="shared" si="62"/>
        <v>3</v>
      </c>
      <c r="AF123" s="170">
        <f>L123</f>
        <v>12.4</v>
      </c>
      <c r="AG123" s="183">
        <f t="shared" si="50"/>
        <v>42</v>
      </c>
      <c r="AH123" s="170">
        <f t="shared" si="60"/>
        <v>9.05</v>
      </c>
      <c r="AI123" s="183">
        <f t="shared" si="51"/>
        <v>65</v>
      </c>
      <c r="AJ123" s="170">
        <f t="shared" si="61"/>
        <v>10.5</v>
      </c>
      <c r="AK123" s="183">
        <f t="shared" si="52"/>
        <v>55</v>
      </c>
      <c r="AL123" s="170">
        <f t="shared" si="57"/>
        <v>11.75</v>
      </c>
      <c r="AM123" s="183">
        <f t="shared" si="53"/>
        <v>46</v>
      </c>
      <c r="AN123" s="170">
        <f>R123</f>
        <v>43.7</v>
      </c>
      <c r="AO123" s="166">
        <f t="shared" si="32"/>
        <v>60</v>
      </c>
      <c r="AP123" s="166">
        <f>IF(K123="団",$S$125,"")</f>
        <v>11</v>
      </c>
      <c r="AQ123" s="1">
        <f t="shared" si="39"/>
        <v>2</v>
      </c>
    </row>
    <row r="124" spans="1:43" ht="20.25" customHeight="1">
      <c r="A124" s="1">
        <v>124</v>
      </c>
      <c r="C124" s="283"/>
      <c r="D124" s="276"/>
      <c r="E124" s="4" t="str">
        <f>E121</f>
        <v>群馬</v>
      </c>
      <c r="F124" s="5" t="str">
        <f>F121</f>
        <v>太田市立藪塚本町</v>
      </c>
      <c r="G124" s="275"/>
      <c r="H124" s="160">
        <v>14</v>
      </c>
      <c r="I124" s="159" t="s">
        <v>287</v>
      </c>
      <c r="J124" s="160">
        <v>1</v>
      </c>
      <c r="K124" s="160" t="s">
        <v>50</v>
      </c>
      <c r="L124" s="154">
        <v>10.25</v>
      </c>
      <c r="M124" s="154">
        <v>6.25</v>
      </c>
      <c r="N124" s="154">
        <v>7.85</v>
      </c>
      <c r="O124" s="154">
        <v>7.4</v>
      </c>
      <c r="P124" s="419">
        <f t="shared" si="40"/>
        <v>31.75</v>
      </c>
      <c r="Q124" s="7"/>
      <c r="R124" s="420">
        <f>IF(COUNT(L124:O124)=4,SUM(L124:O124),"")</f>
        <v>31.75</v>
      </c>
      <c r="S124" s="171"/>
      <c r="T124" s="179">
        <f>IF(P124="","",RANK(P124,$P$6:$P$130))</f>
        <v>87</v>
      </c>
      <c r="U124" s="40"/>
      <c r="V124" s="41"/>
      <c r="W124" s="38"/>
      <c r="X124" s="38"/>
      <c r="Y124" s="38"/>
      <c r="Z124" s="39"/>
      <c r="AA124" s="6">
        <f t="shared" si="33"/>
        <v>87</v>
      </c>
      <c r="AB124" s="182" t="str">
        <f>E124&amp;F124</f>
        <v>群馬太田市立藪塚本町</v>
      </c>
      <c r="AC124" s="166">
        <f t="shared" si="62"/>
        <v>14</v>
      </c>
      <c r="AD124" s="166" t="str">
        <f t="shared" si="62"/>
        <v>山口　愛友</v>
      </c>
      <c r="AE124" s="166">
        <f t="shared" si="62"/>
        <v>1</v>
      </c>
      <c r="AF124" s="170">
        <f>L124</f>
        <v>10.25</v>
      </c>
      <c r="AG124" s="183">
        <f t="shared" si="50"/>
        <v>84</v>
      </c>
      <c r="AH124" s="170">
        <f t="shared" si="60"/>
        <v>6.25</v>
      </c>
      <c r="AI124" s="183">
        <f t="shared" si="51"/>
        <v>85</v>
      </c>
      <c r="AJ124" s="170">
        <f t="shared" si="61"/>
        <v>7.85</v>
      </c>
      <c r="AK124" s="183">
        <f t="shared" si="52"/>
        <v>83</v>
      </c>
      <c r="AL124" s="170">
        <f t="shared" si="57"/>
        <v>7.4</v>
      </c>
      <c r="AM124" s="183">
        <f t="shared" si="53"/>
        <v>86</v>
      </c>
      <c r="AN124" s="170">
        <f>R124</f>
        <v>31.75</v>
      </c>
      <c r="AO124" s="166">
        <f t="shared" si="32"/>
        <v>87</v>
      </c>
      <c r="AP124" s="166">
        <f>IF(K124="団",$S$125,"")</f>
        <v>11</v>
      </c>
      <c r="AQ124" s="1">
        <f t="shared" si="39"/>
        <v>1</v>
      </c>
    </row>
    <row r="125" spans="1:43" ht="20.25" customHeight="1">
      <c r="A125" s="1">
        <v>125</v>
      </c>
      <c r="C125" s="283"/>
      <c r="D125" s="276"/>
      <c r="E125" s="173" t="str">
        <f>IF('自由入力'!E121="","",'自由入力'!E121)</f>
        <v>群馬</v>
      </c>
      <c r="F125" s="174" t="str">
        <f>IF('自由入力'!F121="","",'自由入力'!F121)</f>
        <v>太田市立藪塚本町</v>
      </c>
      <c r="G125" s="175"/>
      <c r="H125" s="276" t="str">
        <f>IF(E125="","","チーム得点")</f>
        <v>チーム得点</v>
      </c>
      <c r="I125" s="277"/>
      <c r="J125" s="166"/>
      <c r="K125" s="166"/>
      <c r="L125" s="170">
        <f>IF(K121="個","",IF(COUNT(L121:L124)=4,SUM(L121:L124)-MIN(L121:L124),IF(COUNT(L121:L124)=3,SUM(L121:L124),"")))</f>
        <v>35.1</v>
      </c>
      <c r="M125" s="170"/>
      <c r="N125" s="170">
        <f>IF(K121="個","",IF(COUNT(N121:N124)=4,SUM(N121:N124)-MIN(N121:N124),IF(COUNT(N121:N124)=3,SUM(N121:N124),"")))</f>
        <v>27.949999999999996</v>
      </c>
      <c r="O125" s="170">
        <f>IF(K121="個","",IF(COUNT(O121:O124)=4,SUM(O121:O124)-MIN(O121:O124),IF(COUNT(O121:O124)=3,SUM(O121:O124),"")))</f>
        <v>30.25</v>
      </c>
      <c r="P125" s="420"/>
      <c r="Q125" s="170">
        <f>R125</f>
        <v>93.3</v>
      </c>
      <c r="R125" s="420">
        <f>IF(COUNT(L125:O125)=3,SUM(L125:O125),"")</f>
        <v>93.3</v>
      </c>
      <c r="S125" s="171">
        <f>IF(K121="個","",IF(Q125="","",RANK(Q125,$Q$6:$Q$130)))</f>
        <v>11</v>
      </c>
      <c r="T125" s="244">
        <f>S125</f>
        <v>11</v>
      </c>
      <c r="U125" s="40"/>
      <c r="V125" s="42"/>
      <c r="W125" s="42"/>
      <c r="X125" s="42"/>
      <c r="Y125" s="42"/>
      <c r="Z125" s="39"/>
      <c r="AA125" s="6">
        <f t="shared" si="33"/>
      </c>
      <c r="AB125" s="182"/>
      <c r="AC125" s="166"/>
      <c r="AD125" s="166"/>
      <c r="AE125" s="166"/>
      <c r="AF125" s="170"/>
      <c r="AG125" s="183"/>
      <c r="AH125" s="170"/>
      <c r="AI125" s="183"/>
      <c r="AJ125" s="170"/>
      <c r="AK125" s="183"/>
      <c r="AL125" s="170"/>
      <c r="AM125" s="183"/>
      <c r="AN125" s="170"/>
      <c r="AO125" s="166">
        <f t="shared" si="32"/>
      </c>
      <c r="AP125" s="166"/>
      <c r="AQ125" s="1">
        <f t="shared" si="39"/>
        <v>0</v>
      </c>
    </row>
    <row r="126" spans="1:43" ht="20.25" customHeight="1">
      <c r="A126" s="1">
        <v>126</v>
      </c>
      <c r="C126" s="283"/>
      <c r="D126" s="276">
        <f>D121+1</f>
        <v>25</v>
      </c>
      <c r="E126" s="162" t="s">
        <v>186</v>
      </c>
      <c r="F126" s="163" t="s">
        <v>295</v>
      </c>
      <c r="G126" s="165" t="s">
        <v>288</v>
      </c>
      <c r="H126" s="160">
        <v>171</v>
      </c>
      <c r="I126" s="159" t="s">
        <v>289</v>
      </c>
      <c r="J126" s="160">
        <v>3</v>
      </c>
      <c r="K126" s="160" t="s">
        <v>51</v>
      </c>
      <c r="L126" s="154">
        <v>13.9</v>
      </c>
      <c r="M126" s="154">
        <v>13.05</v>
      </c>
      <c r="N126" s="154">
        <v>14.3</v>
      </c>
      <c r="O126" s="154">
        <v>13.95</v>
      </c>
      <c r="P126" s="419">
        <f t="shared" si="40"/>
        <v>55.2</v>
      </c>
      <c r="Q126" s="7"/>
      <c r="R126" s="420">
        <f>IF(COUNT(L126:O126)=4,SUM(L126:O126),"")</f>
        <v>55.2</v>
      </c>
      <c r="S126" s="171"/>
      <c r="T126" s="179">
        <f>IF(P126="","",RANK(P126,$P$6:$P$130))</f>
        <v>4</v>
      </c>
      <c r="U126" s="37"/>
      <c r="V126" s="38"/>
      <c r="W126" s="38"/>
      <c r="X126" s="38"/>
      <c r="Y126" s="38"/>
      <c r="Z126" s="39"/>
      <c r="AA126" s="6">
        <f t="shared" si="33"/>
        <v>4</v>
      </c>
      <c r="AB126" s="182" t="str">
        <f>E126&amp;F126</f>
        <v>千葉
船橋市立高根台</v>
      </c>
      <c r="AC126" s="166">
        <f aca="true" t="shared" si="63" ref="AC126:AE129">H126</f>
        <v>171</v>
      </c>
      <c r="AD126" s="166" t="str">
        <f t="shared" si="63"/>
        <v>坂本　実優</v>
      </c>
      <c r="AE126" s="166">
        <f t="shared" si="63"/>
        <v>3</v>
      </c>
      <c r="AF126" s="170">
        <f>L126</f>
        <v>13.9</v>
      </c>
      <c r="AG126" s="183">
        <f t="shared" si="50"/>
        <v>4</v>
      </c>
      <c r="AH126" s="170">
        <f>M126</f>
        <v>13.05</v>
      </c>
      <c r="AI126" s="183">
        <f t="shared" si="51"/>
        <v>8</v>
      </c>
      <c r="AJ126" s="170">
        <f>N126</f>
        <v>14.3</v>
      </c>
      <c r="AK126" s="183">
        <f t="shared" si="52"/>
        <v>2</v>
      </c>
      <c r="AL126" s="170">
        <f>O126</f>
        <v>13.95</v>
      </c>
      <c r="AM126" s="183">
        <f t="shared" si="53"/>
        <v>4</v>
      </c>
      <c r="AN126" s="170">
        <f>R126</f>
        <v>55.2</v>
      </c>
      <c r="AO126" s="166">
        <f t="shared" si="32"/>
        <v>4</v>
      </c>
      <c r="AP126" s="166">
        <f>IF(K126="団",$S$130,"")</f>
      </c>
      <c r="AQ126" s="1">
        <f t="shared" si="39"/>
        <v>1</v>
      </c>
    </row>
    <row r="127" spans="1:43" ht="20.25" customHeight="1">
      <c r="A127" s="1">
        <v>127</v>
      </c>
      <c r="C127" s="283"/>
      <c r="D127" s="276"/>
      <c r="E127" s="162" t="s">
        <v>225</v>
      </c>
      <c r="F127" s="163" t="s">
        <v>379</v>
      </c>
      <c r="G127" s="159" t="s">
        <v>290</v>
      </c>
      <c r="H127" s="160">
        <v>151</v>
      </c>
      <c r="I127" s="161" t="s">
        <v>291</v>
      </c>
      <c r="J127" s="160">
        <v>3</v>
      </c>
      <c r="K127" s="160" t="s">
        <v>51</v>
      </c>
      <c r="L127" s="154">
        <v>14.6</v>
      </c>
      <c r="M127" s="154">
        <v>15.9</v>
      </c>
      <c r="N127" s="154">
        <v>13.4</v>
      </c>
      <c r="O127" s="154">
        <v>14.8</v>
      </c>
      <c r="P127" s="419">
        <f t="shared" si="40"/>
        <v>58.7</v>
      </c>
      <c r="Q127" s="7"/>
      <c r="R127" s="420">
        <f>IF(COUNT(L127:O127)=4,SUM(L127:O127),"")</f>
        <v>58.7</v>
      </c>
      <c r="S127" s="171"/>
      <c r="T127" s="179">
        <f>IF(P127="","",RANK(P127,$P$6:$P$130))</f>
        <v>1</v>
      </c>
      <c r="U127" s="37"/>
      <c r="V127" s="38"/>
      <c r="W127" s="38"/>
      <c r="X127" s="38"/>
      <c r="Y127" s="38"/>
      <c r="Z127" s="39"/>
      <c r="AA127" s="6">
        <f t="shared" si="33"/>
        <v>1</v>
      </c>
      <c r="AB127" s="182" t="str">
        <f>E127&amp;F127</f>
        <v>東京町田市立南</v>
      </c>
      <c r="AC127" s="166">
        <f t="shared" si="63"/>
        <v>151</v>
      </c>
      <c r="AD127" s="166" t="str">
        <f t="shared" si="63"/>
        <v>内山　由綺</v>
      </c>
      <c r="AE127" s="166">
        <f t="shared" si="63"/>
        <v>3</v>
      </c>
      <c r="AF127" s="170">
        <f>L127</f>
        <v>14.6</v>
      </c>
      <c r="AG127" s="183">
        <f t="shared" si="50"/>
        <v>1</v>
      </c>
      <c r="AH127" s="170">
        <f>M127</f>
        <v>15.9</v>
      </c>
      <c r="AI127" s="183">
        <f t="shared" si="51"/>
        <v>1</v>
      </c>
      <c r="AJ127" s="170">
        <f>N127</f>
        <v>13.4</v>
      </c>
      <c r="AK127" s="183">
        <f t="shared" si="52"/>
        <v>10</v>
      </c>
      <c r="AL127" s="170">
        <f>O127</f>
        <v>14.8</v>
      </c>
      <c r="AM127" s="183">
        <f t="shared" si="53"/>
        <v>1</v>
      </c>
      <c r="AN127" s="170">
        <f>R127</f>
        <v>58.7</v>
      </c>
      <c r="AO127" s="166">
        <f t="shared" si="32"/>
        <v>1</v>
      </c>
      <c r="AP127" s="166">
        <f>IF(K127="団",$S$130,"")</f>
      </c>
      <c r="AQ127" s="1">
        <f t="shared" si="39"/>
        <v>1</v>
      </c>
    </row>
    <row r="128" spans="1:43" ht="20.25" customHeight="1">
      <c r="A128" s="1">
        <v>128</v>
      </c>
      <c r="C128" s="283"/>
      <c r="D128" s="276"/>
      <c r="E128" s="162" t="s">
        <v>158</v>
      </c>
      <c r="F128" s="163" t="s">
        <v>297</v>
      </c>
      <c r="G128" s="159" t="s">
        <v>292</v>
      </c>
      <c r="H128" s="160">
        <v>121</v>
      </c>
      <c r="I128" s="159" t="s">
        <v>384</v>
      </c>
      <c r="J128" s="160">
        <v>1</v>
      </c>
      <c r="K128" s="160" t="s">
        <v>51</v>
      </c>
      <c r="L128" s="154">
        <v>12.8</v>
      </c>
      <c r="M128" s="154">
        <v>12.7</v>
      </c>
      <c r="N128" s="154">
        <v>13.5</v>
      </c>
      <c r="O128" s="154">
        <v>13.3</v>
      </c>
      <c r="P128" s="419">
        <f t="shared" si="40"/>
        <v>52.3</v>
      </c>
      <c r="Q128" s="7"/>
      <c r="R128" s="420">
        <f>IF(COUNT(L128:O128)=4,SUM(L128:O128),"")</f>
        <v>52.3</v>
      </c>
      <c r="S128" s="171"/>
      <c r="T128" s="179">
        <f>IF(P128="","",RANK(P128,$P$6:$P$130))</f>
        <v>9</v>
      </c>
      <c r="U128" s="37"/>
      <c r="V128" s="38"/>
      <c r="W128" s="38"/>
      <c r="X128" s="38"/>
      <c r="Y128" s="38"/>
      <c r="Z128" s="39"/>
      <c r="AA128" s="6">
        <f t="shared" si="33"/>
        <v>9</v>
      </c>
      <c r="AB128" s="182" t="str">
        <f>E128&amp;F128</f>
        <v>埼玉さいたま市立東浦和</v>
      </c>
      <c r="AC128" s="166">
        <f t="shared" si="63"/>
        <v>121</v>
      </c>
      <c r="AD128" s="166" t="str">
        <f t="shared" si="63"/>
        <v>矢田部　清花</v>
      </c>
      <c r="AE128" s="166">
        <f t="shared" si="63"/>
        <v>1</v>
      </c>
      <c r="AF128" s="170">
        <f>L128</f>
        <v>12.8</v>
      </c>
      <c r="AG128" s="183">
        <f t="shared" si="50"/>
        <v>21</v>
      </c>
      <c r="AH128" s="170">
        <f>M128</f>
        <v>12.7</v>
      </c>
      <c r="AI128" s="183">
        <f t="shared" si="51"/>
        <v>11</v>
      </c>
      <c r="AJ128" s="170">
        <f>N128</f>
        <v>13.5</v>
      </c>
      <c r="AK128" s="183">
        <f t="shared" si="52"/>
        <v>7</v>
      </c>
      <c r="AL128" s="170">
        <f>O128</f>
        <v>13.3</v>
      </c>
      <c r="AM128" s="183">
        <f t="shared" si="53"/>
        <v>13</v>
      </c>
      <c r="AN128" s="170">
        <f>R128</f>
        <v>52.3</v>
      </c>
      <c r="AO128" s="166">
        <f t="shared" si="32"/>
        <v>9</v>
      </c>
      <c r="AP128" s="166">
        <f>IF(K128="団",$S$130,"")</f>
      </c>
      <c r="AQ128" s="1">
        <f t="shared" si="39"/>
        <v>1</v>
      </c>
    </row>
    <row r="129" spans="1:43" ht="20.25" customHeight="1">
      <c r="A129" s="1">
        <v>129</v>
      </c>
      <c r="C129" s="283"/>
      <c r="D129" s="276"/>
      <c r="E129" s="162" t="s">
        <v>159</v>
      </c>
      <c r="F129" s="163" t="s">
        <v>296</v>
      </c>
      <c r="G129" s="159" t="s">
        <v>293</v>
      </c>
      <c r="H129" s="160">
        <v>131</v>
      </c>
      <c r="I129" s="159" t="s">
        <v>294</v>
      </c>
      <c r="J129" s="160">
        <v>1</v>
      </c>
      <c r="K129" s="160" t="s">
        <v>51</v>
      </c>
      <c r="L129" s="154">
        <v>14.2</v>
      </c>
      <c r="M129" s="154">
        <v>14.1</v>
      </c>
      <c r="N129" s="154">
        <v>13.65</v>
      </c>
      <c r="O129" s="154">
        <v>13.5</v>
      </c>
      <c r="P129" s="419">
        <f t="shared" si="40"/>
        <v>55.449999999999996</v>
      </c>
      <c r="Q129" s="7"/>
      <c r="R129" s="420">
        <f>IF(COUNT(L129:O129)=4,SUM(L129:O129),"")</f>
        <v>55.449999999999996</v>
      </c>
      <c r="S129" s="171"/>
      <c r="T129" s="179">
        <f>IF(P129="","",RANK(P129,$P$6:$P$130))</f>
        <v>3</v>
      </c>
      <c r="U129" s="40"/>
      <c r="V129" s="41"/>
      <c r="W129" s="38"/>
      <c r="X129" s="38"/>
      <c r="Y129" s="38"/>
      <c r="Z129" s="39"/>
      <c r="AA129" s="6">
        <f t="shared" si="33"/>
        <v>3</v>
      </c>
      <c r="AB129" s="182" t="str">
        <f>E129&amp;F129</f>
        <v>神奈川
大磯町立大磯</v>
      </c>
      <c r="AC129" s="166">
        <f t="shared" si="63"/>
        <v>131</v>
      </c>
      <c r="AD129" s="166" t="str">
        <f t="shared" si="63"/>
        <v>河崎　真理菜</v>
      </c>
      <c r="AE129" s="166">
        <f t="shared" si="63"/>
        <v>1</v>
      </c>
      <c r="AF129" s="170">
        <f>L129</f>
        <v>14.2</v>
      </c>
      <c r="AG129" s="183">
        <f t="shared" si="50"/>
        <v>2</v>
      </c>
      <c r="AH129" s="170">
        <f>M129</f>
        <v>14.1</v>
      </c>
      <c r="AI129" s="183">
        <f t="shared" si="51"/>
        <v>3</v>
      </c>
      <c r="AJ129" s="170">
        <f>N129</f>
        <v>13.65</v>
      </c>
      <c r="AK129" s="183">
        <f t="shared" si="52"/>
        <v>6</v>
      </c>
      <c r="AL129" s="170">
        <f>O129</f>
        <v>13.5</v>
      </c>
      <c r="AM129" s="183">
        <f t="shared" si="53"/>
        <v>9</v>
      </c>
      <c r="AN129" s="170">
        <f>R129</f>
        <v>55.449999999999996</v>
      </c>
      <c r="AO129" s="166">
        <f t="shared" si="32"/>
        <v>3</v>
      </c>
      <c r="AP129" s="166">
        <f>IF(K129="団",$S$130,"")</f>
      </c>
      <c r="AQ129" s="1">
        <f t="shared" si="39"/>
        <v>1</v>
      </c>
    </row>
    <row r="130" spans="1:43" ht="20.25" customHeight="1">
      <c r="A130" s="1">
        <v>130</v>
      </c>
      <c r="C130" s="273"/>
      <c r="D130" s="276"/>
      <c r="E130" s="168"/>
      <c r="F130" s="169" t="s">
        <v>2</v>
      </c>
      <c r="G130" s="166"/>
      <c r="H130" s="276">
        <f>IF(E130="","","チーム得点")</f>
      </c>
      <c r="I130" s="277"/>
      <c r="J130" s="166"/>
      <c r="K130" s="166"/>
      <c r="L130" s="170">
        <f>IF(K126="個","",IF(COUNT(L126:L129)=4,SUM(L126:L129)-MIN(L126:L129),IF(COUNT(L126:L129)=3,SUM(L126:L129),"")))</f>
      </c>
      <c r="M130" s="170"/>
      <c r="N130" s="170">
        <f>IF(K126="個","",IF(COUNT(N126:N129)=4,SUM(N126:N129)-MIN(N126:N129),IF(COUNT(N126:N129)=3,SUM(N126:N129),"")))</f>
      </c>
      <c r="O130" s="170">
        <f>IF(K126="個","",IF(COUNT(O126:O129)=4,SUM(O126:O129)-MIN(O126:O129),IF(COUNT(O126:O129)=3,SUM(O126:O129),"")))</f>
      </c>
      <c r="P130" s="420"/>
      <c r="Q130" s="170">
        <f>R130</f>
      </c>
      <c r="R130" s="420">
        <f>IF(COUNT(L130:O130)=3,SUM(L130:O130),"")</f>
      </c>
      <c r="S130" s="171">
        <f>IF(K126="個","",IF(Q130="","",RANK(Q130,$Q$6:$Q$130)))</f>
      </c>
      <c r="T130" s="172">
        <f>S130</f>
      </c>
      <c r="U130" s="40"/>
      <c r="V130" s="42"/>
      <c r="W130" s="42"/>
      <c r="X130" s="42"/>
      <c r="Y130" s="42"/>
      <c r="Z130" s="39"/>
      <c r="AA130" s="6">
        <f t="shared" si="33"/>
      </c>
      <c r="AB130" s="182"/>
      <c r="AC130" s="166"/>
      <c r="AD130" s="166"/>
      <c r="AE130" s="166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66">
        <f t="shared" si="32"/>
      </c>
      <c r="AP130" s="166"/>
      <c r="AQ130" s="1">
        <f t="shared" si="39"/>
        <v>0</v>
      </c>
    </row>
  </sheetData>
  <sheetProtection/>
  <mergeCells count="100">
    <mergeCell ref="C2:I2"/>
    <mergeCell ref="I4:I5"/>
    <mergeCell ref="D6:D10"/>
    <mergeCell ref="H10:I10"/>
    <mergeCell ref="N2:R2"/>
    <mergeCell ref="L3:T3"/>
    <mergeCell ref="G6:G9"/>
    <mergeCell ref="K4:K5"/>
    <mergeCell ref="T4:T5"/>
    <mergeCell ref="L4:R4"/>
    <mergeCell ref="G36:G39"/>
    <mergeCell ref="G26:G29"/>
    <mergeCell ref="D66:D70"/>
    <mergeCell ref="D41:D45"/>
    <mergeCell ref="D61:D65"/>
    <mergeCell ref="D56:D60"/>
    <mergeCell ref="D51:D55"/>
    <mergeCell ref="G46:G49"/>
    <mergeCell ref="G56:G59"/>
    <mergeCell ref="H125:I125"/>
    <mergeCell ref="D111:D115"/>
    <mergeCell ref="H115:I115"/>
    <mergeCell ref="D116:D120"/>
    <mergeCell ref="H120:I120"/>
    <mergeCell ref="H100:I100"/>
    <mergeCell ref="G116:G119"/>
    <mergeCell ref="G111:G114"/>
    <mergeCell ref="G4:G5"/>
    <mergeCell ref="D21:D25"/>
    <mergeCell ref="G11:G14"/>
    <mergeCell ref="G16:G19"/>
    <mergeCell ref="H60:I60"/>
    <mergeCell ref="D36:D40"/>
    <mergeCell ref="D11:D15"/>
    <mergeCell ref="H15:I15"/>
    <mergeCell ref="D26:D30"/>
    <mergeCell ref="H20:I20"/>
    <mergeCell ref="C6:C25"/>
    <mergeCell ref="D76:D80"/>
    <mergeCell ref="C4:C5"/>
    <mergeCell ref="D4:D5"/>
    <mergeCell ref="E4:F5"/>
    <mergeCell ref="D31:D35"/>
    <mergeCell ref="D16:D20"/>
    <mergeCell ref="D71:D75"/>
    <mergeCell ref="D46:D50"/>
    <mergeCell ref="C46:C70"/>
    <mergeCell ref="C111:C130"/>
    <mergeCell ref="D86:D90"/>
    <mergeCell ref="D126:D130"/>
    <mergeCell ref="D101:D105"/>
    <mergeCell ref="D81:D85"/>
    <mergeCell ref="D96:D100"/>
    <mergeCell ref="D106:D110"/>
    <mergeCell ref="D91:D95"/>
    <mergeCell ref="C71:C90"/>
    <mergeCell ref="D121:D125"/>
    <mergeCell ref="H25:I25"/>
    <mergeCell ref="H95:I95"/>
    <mergeCell ref="H65:I65"/>
    <mergeCell ref="H70:I70"/>
    <mergeCell ref="J4:J5"/>
    <mergeCell ref="H50:I50"/>
    <mergeCell ref="H40:I40"/>
    <mergeCell ref="H35:I35"/>
    <mergeCell ref="H130:I130"/>
    <mergeCell ref="H90:I90"/>
    <mergeCell ref="H85:I85"/>
    <mergeCell ref="H80:I80"/>
    <mergeCell ref="G121:G124"/>
    <mergeCell ref="C26:C45"/>
    <mergeCell ref="H30:I30"/>
    <mergeCell ref="H45:I45"/>
    <mergeCell ref="G31:G34"/>
    <mergeCell ref="G91:G94"/>
    <mergeCell ref="AU2:AX3"/>
    <mergeCell ref="AX4:AX5"/>
    <mergeCell ref="AR4:AR5"/>
    <mergeCell ref="AF4:AN4"/>
    <mergeCell ref="AS4:AW4"/>
    <mergeCell ref="AJ2:AO3"/>
    <mergeCell ref="AO4:AO5"/>
    <mergeCell ref="AP4:AP5"/>
    <mergeCell ref="C91:C110"/>
    <mergeCell ref="H75:I75"/>
    <mergeCell ref="G76:G79"/>
    <mergeCell ref="H105:I105"/>
    <mergeCell ref="G51:G54"/>
    <mergeCell ref="G71:G74"/>
    <mergeCell ref="H110:I110"/>
    <mergeCell ref="AE4:AE5"/>
    <mergeCell ref="AA4:AA5"/>
    <mergeCell ref="G96:G99"/>
    <mergeCell ref="G101:G104"/>
    <mergeCell ref="H55:I55"/>
    <mergeCell ref="Z2:AD2"/>
    <mergeCell ref="AB4:AB5"/>
    <mergeCell ref="AC4:AC5"/>
    <mergeCell ref="AD4:AD5"/>
    <mergeCell ref="H4:H5"/>
  </mergeCells>
  <conditionalFormatting sqref="AQ6:AQ130 AY6:AY30">
    <cfRule type="cellIs" priority="2" dxfId="1" operator="greaterThan" stopIfTrue="1">
      <formula>1</formula>
    </cfRule>
  </conditionalFormatting>
  <dataValidations count="3">
    <dataValidation allowBlank="1" showInputMessage="1" showErrorMessage="1" imeMode="off" sqref="AQ5:AW5 AB3:AD4 AE2:AG4 AX4:AX65536 T6:T13 AY1:IV65536 U3:Y7 U9:Y9 AO2:AQ4 AF5:AN5 J6:S65536 T30:T33 T45:T48 T25:T28 T50:T53 T14:Y14 T19:Y19 T24:Y24 T29:Y29 T34:Y34 T39:Y39 T49:Y49 T44:Y44 T54:Y54 T59:Y59 T64:Y64 T69:Y69 T74:Y74 T129:Y129 T79:Y79 T99:Y99 T84:Y84 T89:Y89 T94:Y94 T104:Y104 T109:Y109 T114:Y114 T119:Y119 T124:Y124 T90:T93 T115:T118 T40:T43 T95:T98 T120:T123 T105:T108 T100:T103 T110:T113 T85:T88 T80:T83 T75:T78 T70:T73 T60:T63 T65:T68 T55:T58 T35:T38 T15:T18 AR2:AX3 T125:T128 T130:T65536 T20:T23 T2:U2 H6:H65536 C46 C26 C6 D26:D29 D51:D54 I131:I65536 C91:D91 C71 U131:Y65536 U116:Y117 U111:Y112 U106:Y107 U101:Y102 U96:Y97 U81:Y82 U76:Y77 U71:Y72 U56:Y57 U51:Y52 U46:Y47 U31:Y32 U26:Y27 U21:Y22 U86:Y87 D81 D76:D79 A1:B65536 D6:D24 D126 D121 D116 C111:D111 D106 D101 D86 D96 M2:N2 C131:D65536"/>
    <dataValidation allowBlank="1" showInputMessage="1" showErrorMessage="1" imeMode="off" sqref="AU4:AW4 U91:Y92 D2 U66:Y67 U61:Y62 U121:Y122 U41:Y42 U36:Y37 U16:Y17 U11:Y12 AA2:AA4 D31:D49 U126:Y127 C2:C3 D56:D74 AH2:AN3 C1:AX1 Z2 AA6:AW65536"/>
    <dataValidation allowBlank="1" showInputMessage="1" showErrorMessage="1" imeMode="on" sqref="J4:K4 G41:G46 G76 E2:E65536 I51:I54 F47:F65536 G51 I76:I79 I116:I119 I111:I114 I126:I129 I96:I99 G101 G36 G31 I71:I74 I16:I19 I11:I14 I6:I9 I66:I69 I56:I59 I121:I124 G3:G4 I21:I24 I26:I29 F32:F45 I91:I94 I81:I84 I86:I89 I101:I104 F2:F25 I106:I109 G81:G91 G56 L3:T5 I46:I49 G61:G71 F27:F30 G16 G11 G6 I61:I64 G121 H4:I5 C4:D5 G126:G65536 G116 G106:G111 G96 I41:I44 I36:I39 I31:I34 G21:G26 Z3:Z65536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3" r:id="rId1"/>
  <rowBreaks count="4" manualBreakCount="4">
    <brk id="30" min="2" max="27" man="1"/>
    <brk id="55" min="2" max="27" man="1"/>
    <brk id="80" min="2" max="27" man="1"/>
    <brk id="105" min="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="88" zoomScaleNormal="88" zoomScalePageLayoutView="0" workbookViewId="0" topLeftCell="A1">
      <pane xSplit="8" ySplit="5" topLeftCell="I6" activePane="bottomRight" state="frozen"/>
      <selection pane="topLeft" activeCell="E6" sqref="E6:F10"/>
      <selection pane="topRight" activeCell="E6" sqref="E6:F10"/>
      <selection pane="bottomLeft" activeCell="E6" sqref="E6:F10"/>
      <selection pane="bottomRight" activeCell="E26" sqref="E26"/>
    </sheetView>
  </sheetViews>
  <sheetFormatPr defaultColWidth="9.140625" defaultRowHeight="24" customHeight="1"/>
  <cols>
    <col min="1" max="2" width="2.57421875" style="43" customWidth="1"/>
    <col min="3" max="4" width="3.140625" style="43" customWidth="1"/>
    <col min="5" max="5" width="9.57421875" style="43" customWidth="1"/>
    <col min="6" max="6" width="15.57421875" style="43" customWidth="1"/>
    <col min="7" max="7" width="10.57421875" style="43" customWidth="1"/>
    <col min="8" max="8" width="3.57421875" style="43" customWidth="1"/>
    <col min="9" max="9" width="14.57421875" style="92" customWidth="1"/>
    <col min="10" max="10" width="3.57421875" style="43" customWidth="1"/>
    <col min="11" max="11" width="6.57421875" style="43" customWidth="1"/>
    <col min="12" max="12" width="4.7109375" style="43" customWidth="1"/>
    <col min="13" max="13" width="6.57421875" style="43" customWidth="1"/>
    <col min="14" max="14" width="4.7109375" style="43" customWidth="1"/>
    <col min="15" max="15" width="6.57421875" style="43" customWidth="1"/>
    <col min="16" max="16" width="4.7109375" style="43" customWidth="1"/>
    <col min="17" max="17" width="6.57421875" style="43" customWidth="1"/>
    <col min="18" max="18" width="4.7109375" style="43" customWidth="1"/>
    <col min="19" max="19" width="6.57421875" style="43" customWidth="1"/>
    <col min="20" max="20" width="4.7109375" style="43" customWidth="1"/>
    <col min="21" max="21" width="8.57421875" style="43" customWidth="1"/>
    <col min="22" max="22" width="6.57421875" style="43" customWidth="1"/>
    <col min="23" max="23" width="10.57421875" style="43" customWidth="1"/>
    <col min="24" max="24" width="15.57421875" style="43" customWidth="1"/>
    <col min="25" max="16384" width="9.00390625" style="43" customWidth="1"/>
  </cols>
  <sheetData>
    <row r="1" spans="1:23" ht="24" customHeight="1">
      <c r="A1" s="43">
        <v>1</v>
      </c>
      <c r="B1" s="43">
        <v>2</v>
      </c>
      <c r="C1" s="43">
        <v>3</v>
      </c>
      <c r="D1" s="43">
        <v>4</v>
      </c>
      <c r="E1" s="43">
        <v>5</v>
      </c>
      <c r="F1" s="43">
        <v>6</v>
      </c>
      <c r="G1" s="43">
        <v>7</v>
      </c>
      <c r="H1" s="43">
        <v>8</v>
      </c>
      <c r="I1" s="43">
        <v>9</v>
      </c>
      <c r="J1" s="43">
        <v>10</v>
      </c>
      <c r="K1" s="43">
        <v>11</v>
      </c>
      <c r="L1" s="43">
        <v>12</v>
      </c>
      <c r="M1" s="43">
        <v>13</v>
      </c>
      <c r="N1" s="43">
        <v>14</v>
      </c>
      <c r="O1" s="43">
        <v>15</v>
      </c>
      <c r="P1" s="43">
        <v>16</v>
      </c>
      <c r="Q1" s="43">
        <v>17</v>
      </c>
      <c r="R1" s="43">
        <v>18</v>
      </c>
      <c r="S1" s="43">
        <v>19</v>
      </c>
      <c r="T1" s="43">
        <v>20</v>
      </c>
      <c r="U1" s="43">
        <v>21</v>
      </c>
      <c r="V1" s="43">
        <v>22</v>
      </c>
      <c r="W1" s="43">
        <v>23</v>
      </c>
    </row>
    <row r="2" spans="1:22" ht="24" customHeight="1">
      <c r="A2" s="43">
        <v>2</v>
      </c>
      <c r="C2" s="322" t="str">
        <f>'自由入力'!$C$2</f>
        <v>平成２４年度　第４３回　関東中学校体操競技大会</v>
      </c>
      <c r="D2" s="322"/>
      <c r="E2" s="322"/>
      <c r="F2" s="322"/>
      <c r="G2" s="322"/>
      <c r="H2" s="322"/>
      <c r="I2" s="322"/>
      <c r="K2" s="43" t="str">
        <f>'自由入力'!$M$2</f>
        <v>日　時</v>
      </c>
      <c r="L2" s="322" t="str">
        <f>'自由入力'!$N$2</f>
        <v>平成２４年８月８日～１０日</v>
      </c>
      <c r="M2" s="322"/>
      <c r="N2" s="322"/>
      <c r="O2" s="322"/>
      <c r="P2" s="322"/>
      <c r="Q2" s="43" t="str">
        <f>'自由入力'!$U$2</f>
        <v>場　所</v>
      </c>
      <c r="R2" s="322" t="str">
        <f>'自由入力'!$Z$2</f>
        <v>千葉県総合スポーツセンター体育館</v>
      </c>
      <c r="S2" s="322"/>
      <c r="T2" s="322"/>
      <c r="U2" s="322"/>
      <c r="V2" s="322"/>
    </row>
    <row r="3" spans="1:23" ht="24" customHeight="1">
      <c r="A3" s="43">
        <v>3</v>
      </c>
      <c r="C3" s="44"/>
      <c r="D3" s="44"/>
      <c r="E3" s="44"/>
      <c r="F3" s="44"/>
      <c r="G3" s="44"/>
      <c r="H3" s="44"/>
      <c r="I3" s="43"/>
      <c r="K3" s="323" t="str">
        <f>'自由入力'!L3</f>
        <v>体　操　競　技　女　子　記　録　表</v>
      </c>
      <c r="L3" s="323"/>
      <c r="M3" s="323"/>
      <c r="N3" s="323"/>
      <c r="O3" s="323"/>
      <c r="P3" s="323"/>
      <c r="Q3" s="323"/>
      <c r="R3" s="323"/>
      <c r="S3" s="323"/>
      <c r="T3" s="45"/>
      <c r="V3" s="323" t="s">
        <v>54</v>
      </c>
      <c r="W3" s="323"/>
    </row>
    <row r="4" spans="1:23" ht="24" customHeight="1">
      <c r="A4" s="43">
        <v>4</v>
      </c>
      <c r="C4" s="324" t="str">
        <f>'自由入力'!$C$4</f>
        <v>組</v>
      </c>
      <c r="D4" s="310" t="str">
        <f>'自由入力'!$D$4</f>
        <v>番号</v>
      </c>
      <c r="E4" s="325" t="str">
        <f>'自由入力'!$E$4</f>
        <v>学　校　名</v>
      </c>
      <c r="F4" s="308"/>
      <c r="G4" s="317" t="str">
        <f>'自由入力'!$G$4</f>
        <v>監督名</v>
      </c>
      <c r="H4" s="310" t="str">
        <f>'自由入力'!$H$4</f>
        <v>背番号</v>
      </c>
      <c r="I4" s="308" t="str">
        <f>'自由入力'!$I$4</f>
        <v>選　手　名</v>
      </c>
      <c r="J4" s="310" t="str">
        <f>'自由入力'!$J$4</f>
        <v>学年</v>
      </c>
      <c r="K4" s="312" t="str">
        <f>'自由入力'!$L$4</f>
        <v>自由演技</v>
      </c>
      <c r="L4" s="312"/>
      <c r="M4" s="313"/>
      <c r="N4" s="313"/>
      <c r="O4" s="313"/>
      <c r="P4" s="313"/>
      <c r="Q4" s="313"/>
      <c r="R4" s="314"/>
      <c r="S4" s="314"/>
      <c r="T4" s="49"/>
      <c r="U4" s="315" t="str">
        <f>'自由入力'!AN5</f>
        <v>合　計</v>
      </c>
      <c r="V4" s="319" t="str">
        <f>'自由入力'!AO4</f>
        <v>順位</v>
      </c>
      <c r="W4" s="321" t="s">
        <v>55</v>
      </c>
    </row>
    <row r="5" spans="1:23" ht="24" customHeight="1">
      <c r="A5" s="43">
        <v>5</v>
      </c>
      <c r="C5" s="324"/>
      <c r="D5" s="311"/>
      <c r="E5" s="326"/>
      <c r="F5" s="327"/>
      <c r="G5" s="318"/>
      <c r="H5" s="311"/>
      <c r="I5" s="309"/>
      <c r="J5" s="311"/>
      <c r="K5" s="50" t="str">
        <f>'自由入力'!$L$5</f>
        <v>跳　馬</v>
      </c>
      <c r="L5" s="46" t="s">
        <v>24</v>
      </c>
      <c r="M5" s="236" t="str">
        <f>'自由入力'!$M$5</f>
        <v>段違い
平行棒</v>
      </c>
      <c r="N5" s="48" t="s">
        <v>24</v>
      </c>
      <c r="O5" s="50" t="str">
        <f>'自由入力'!$N$5</f>
        <v>平均台</v>
      </c>
      <c r="P5" s="51" t="s">
        <v>24</v>
      </c>
      <c r="Q5" s="47" t="str">
        <f>'自由入力'!$O$5</f>
        <v>ゆ　か</v>
      </c>
      <c r="R5" s="51" t="s">
        <v>24</v>
      </c>
      <c r="S5" s="52" t="str">
        <f>'自由入力'!$R$5</f>
        <v>合　計</v>
      </c>
      <c r="T5" s="53" t="s">
        <v>24</v>
      </c>
      <c r="U5" s="316"/>
      <c r="V5" s="320"/>
      <c r="W5" s="321"/>
    </row>
    <row r="6" spans="1:23" ht="24" customHeight="1">
      <c r="A6" s="43">
        <v>6</v>
      </c>
      <c r="C6" s="305">
        <f>'自由入力'!C6</f>
        <v>1</v>
      </c>
      <c r="D6" s="290">
        <f>'自由入力'!D6</f>
        <v>1</v>
      </c>
      <c r="E6" s="299" t="str">
        <f>'自由入力'!E6&amp;"　"&amp;'自由入力'!F6</f>
        <v>千葉　香取市立佐原</v>
      </c>
      <c r="F6" s="300"/>
      <c r="G6" s="305" t="str">
        <f>IF('自由入力'!G6="","",'自由入力'!G6)</f>
        <v>遠藤　奈美</v>
      </c>
      <c r="H6" s="54">
        <f>IF('自由入力'!H6="","",'自由入力'!H6)</f>
        <v>81</v>
      </c>
      <c r="I6" s="55" t="str">
        <f>IF('自由入力'!I6="","",'自由入力'!I6)</f>
        <v>岡田　八重</v>
      </c>
      <c r="J6" s="56">
        <f>IF('自由入力'!J6="","",'自由入力'!J6)</f>
        <v>2</v>
      </c>
      <c r="K6" s="57">
        <f>IF('自由入力'!L6="","",'自由入力'!L6)</f>
        <v>10.45</v>
      </c>
      <c r="L6" s="373">
        <f>IF(K6="","",'自由入力'!AG6)</f>
        <v>80</v>
      </c>
      <c r="M6" s="58">
        <f>IF('自由入力'!M6="","",'自由入力'!M6)</f>
        <v>6.05</v>
      </c>
      <c r="N6" s="374">
        <f>IF(L6="","",'自由入力'!AI6)</f>
        <v>87</v>
      </c>
      <c r="O6" s="57">
        <f>IF('自由入力'!N6="","",'自由入力'!N6)</f>
        <v>8.15</v>
      </c>
      <c r="P6" s="375">
        <f>IF(O6="","",'自由入力'!AK6)</f>
        <v>78</v>
      </c>
      <c r="Q6" s="58">
        <f>IF('自由入力'!O6="","",'自由入力'!O6)</f>
        <v>10.15</v>
      </c>
      <c r="R6" s="375">
        <f>IF(Q6="","",'自由入力'!AM6)</f>
        <v>72</v>
      </c>
      <c r="S6" s="59">
        <f>IF('自由入力'!AN6="","",'自由入力'!AN6)</f>
        <v>34.8</v>
      </c>
      <c r="T6" s="376">
        <f>IF(S6="","",'自由入力'!AO6)</f>
        <v>80</v>
      </c>
      <c r="U6" s="335">
        <f>'自由入力'!Q10</f>
        <v>82.4</v>
      </c>
      <c r="V6" s="332">
        <f>IF(U6="","",'自由入力'!S10)</f>
        <v>14</v>
      </c>
      <c r="W6" s="60"/>
    </row>
    <row r="7" spans="1:23" ht="24" customHeight="1">
      <c r="A7" s="43">
        <v>7</v>
      </c>
      <c r="C7" s="306"/>
      <c r="D7" s="290"/>
      <c r="E7" s="301"/>
      <c r="F7" s="302"/>
      <c r="G7" s="306"/>
      <c r="H7" s="61">
        <f>IF('自由入力'!H7="","",'自由入力'!H7)</f>
        <v>82</v>
      </c>
      <c r="I7" s="62" t="str">
        <f>IF('自由入力'!I7="","",'自由入力'!I7)</f>
        <v>齋藤　優果</v>
      </c>
      <c r="J7" s="63">
        <f>IF('自由入力'!J7="","",'自由入力'!J7)</f>
        <v>2</v>
      </c>
      <c r="K7" s="64">
        <f>IF('自由入力'!L7="","",'自由入力'!L7)</f>
        <v>10.35</v>
      </c>
      <c r="L7" s="377">
        <f>IF(K7="","",'自由入力'!AG7)</f>
        <v>82</v>
      </c>
      <c r="M7" s="65">
        <f>IF('自由入力'!M7="","",'自由入力'!M7)</f>
        <v>5.2</v>
      </c>
      <c r="N7" s="378">
        <f>IF(L7="","",'自由入力'!AI7)</f>
        <v>91</v>
      </c>
      <c r="O7" s="64">
        <f>IF('自由入力'!N7="","",'自由入力'!N7)</f>
        <v>9.65</v>
      </c>
      <c r="P7" s="379">
        <f>IF(O7="","",'自由入力'!AK7)</f>
        <v>67</v>
      </c>
      <c r="Q7" s="65">
        <f>IF('自由入力'!O7="","",'自由入力'!O7)</f>
        <v>10.5</v>
      </c>
      <c r="R7" s="379">
        <f>IF(Q7="","",'自由入力'!AM7)</f>
        <v>68</v>
      </c>
      <c r="S7" s="66">
        <f>IF('自由入力'!AN7="","",'自由入力'!AN7)</f>
        <v>35.7</v>
      </c>
      <c r="T7" s="380">
        <f>IF(S7="","",'自由入力'!AO7)</f>
        <v>77</v>
      </c>
      <c r="U7" s="336"/>
      <c r="V7" s="333"/>
      <c r="W7" s="67" t="s">
        <v>352</v>
      </c>
    </row>
    <row r="8" spans="1:23" ht="24" customHeight="1">
      <c r="A8" s="43">
        <v>8</v>
      </c>
      <c r="C8" s="306"/>
      <c r="D8" s="290"/>
      <c r="E8" s="301"/>
      <c r="F8" s="302"/>
      <c r="G8" s="306"/>
      <c r="H8" s="61">
        <f>IF('自由入力'!H8="","",'自由入力'!H8)</f>
        <v>83</v>
      </c>
      <c r="I8" s="62" t="str">
        <f>IF('自由入力'!I8="","",'自由入力'!I8)</f>
        <v>齋藤　　綾</v>
      </c>
      <c r="J8" s="63">
        <f>IF('自由入力'!J8="","",'自由入力'!J8)</f>
        <v>1</v>
      </c>
      <c r="K8" s="64">
        <f>IF('自由入力'!L8="","",'自由入力'!L8)</f>
        <v>9.85</v>
      </c>
      <c r="L8" s="377">
        <f>IF(K8="","",'自由入力'!AG8)</f>
        <v>92</v>
      </c>
      <c r="M8" s="65">
        <f>IF('自由入力'!M8="","",'自由入力'!M8)</f>
        <v>3.45</v>
      </c>
      <c r="N8" s="378">
        <f>IF(L8="","",'自由入力'!AI8)</f>
        <v>92</v>
      </c>
      <c r="O8" s="64">
        <f>IF('自由入力'!N8="","",'自由入力'!N8)</f>
        <v>6.9</v>
      </c>
      <c r="P8" s="379">
        <f>IF(O8="","",'自由入力'!AK8)</f>
        <v>91</v>
      </c>
      <c r="Q8" s="65">
        <f>IF('自由入力'!O8="","",'自由入力'!O8)</f>
        <v>6.4</v>
      </c>
      <c r="R8" s="379">
        <f>IF(Q8="","",'自由入力'!AM8)</f>
        <v>92</v>
      </c>
      <c r="S8" s="66">
        <f>IF('自由入力'!AN8="","",'自由入力'!AN8)</f>
        <v>26.6</v>
      </c>
      <c r="T8" s="380">
        <f>IF(S8="","",'自由入力'!AO8)</f>
        <v>92</v>
      </c>
      <c r="U8" s="336"/>
      <c r="V8" s="333"/>
      <c r="W8" s="67" t="s">
        <v>353</v>
      </c>
    </row>
    <row r="9" spans="1:23" ht="24" customHeight="1">
      <c r="A9" s="43">
        <v>9</v>
      </c>
      <c r="C9" s="306"/>
      <c r="D9" s="290"/>
      <c r="E9" s="301"/>
      <c r="F9" s="302"/>
      <c r="G9" s="306"/>
      <c r="H9" s="68">
        <f>IF('自由入力'!H9="","",'自由入力'!H9)</f>
        <v>84</v>
      </c>
      <c r="I9" s="69" t="str">
        <f>IF('自由入力'!I9="","",'自由入力'!I9)</f>
        <v>久保木　千瑛</v>
      </c>
      <c r="J9" s="70">
        <f>IF('自由入力'!J9="","",'自由入力'!J9)</f>
        <v>1</v>
      </c>
      <c r="K9" s="89" t="str">
        <f>IF('自由入力'!L9="","",'自由入力'!L9)</f>
        <v>棄権</v>
      </c>
      <c r="L9" s="381">
        <f>IF(K9="","",'自由入力'!AG9)</f>
      </c>
      <c r="M9" s="72" t="str">
        <f>IF('自由入力'!M9="","",'自由入力'!M9)</f>
        <v>棄権</v>
      </c>
      <c r="N9" s="382">
        <f>IF(L9="","",'自由入力'!AI9)</f>
      </c>
      <c r="O9" s="71" t="str">
        <f>IF('自由入力'!N9="","",'自由入力'!N9)</f>
        <v>棄権</v>
      </c>
      <c r="P9" s="383">
        <f>IF(O9="","",'自由入力'!AK9)</f>
      </c>
      <c r="Q9" s="72" t="str">
        <f>IF('自由入力'!O9="","",'自由入力'!O9)</f>
        <v>棄権</v>
      </c>
      <c r="R9" s="383">
        <f>IF(Q9="","",'自由入力'!AM9)</f>
      </c>
      <c r="S9" s="73">
        <f>IF('自由入力'!AN9="","",'自由入力'!AN9)</f>
      </c>
      <c r="T9" s="384">
        <f>IF(S9="","",'自由入力'!AO9)</f>
      </c>
      <c r="U9" s="336"/>
      <c r="V9" s="333"/>
      <c r="W9" s="67"/>
    </row>
    <row r="10" spans="1:23" ht="24" customHeight="1">
      <c r="A10" s="43">
        <v>10</v>
      </c>
      <c r="C10" s="306"/>
      <c r="D10" s="290"/>
      <c r="E10" s="303"/>
      <c r="F10" s="304"/>
      <c r="G10" s="307"/>
      <c r="H10" s="290" t="s">
        <v>56</v>
      </c>
      <c r="I10" s="385"/>
      <c r="J10" s="75"/>
      <c r="K10" s="76">
        <f>IF(H10="","",'自由入力'!L10)</f>
        <v>30.65</v>
      </c>
      <c r="L10" s="386"/>
      <c r="M10" s="77"/>
      <c r="N10" s="387"/>
      <c r="O10" s="76">
        <f>IF(H10="","",'自由入力'!N10)</f>
        <v>24.700000000000003</v>
      </c>
      <c r="P10" s="388"/>
      <c r="Q10" s="77">
        <f>IF(H10="","",'自由入力'!O10)</f>
        <v>27.049999999999997</v>
      </c>
      <c r="R10" s="388"/>
      <c r="S10" s="78">
        <f>U6</f>
        <v>82.4</v>
      </c>
      <c r="T10" s="389">
        <f>IF(H10="","",'自由入力'!AO10)</f>
      </c>
      <c r="U10" s="337"/>
      <c r="V10" s="334"/>
      <c r="W10" s="79"/>
    </row>
    <row r="11" spans="1:23" ht="24" customHeight="1">
      <c r="A11" s="43">
        <v>11</v>
      </c>
      <c r="C11" s="306"/>
      <c r="D11" s="290">
        <f>'自由入力'!D11</f>
        <v>2</v>
      </c>
      <c r="E11" s="299" t="str">
        <f>'自由入力'!E11&amp;"　"&amp;'自由入力'!F11</f>
        <v>栃木　日光市立今市</v>
      </c>
      <c r="F11" s="300"/>
      <c r="G11" s="305" t="str">
        <f>IF('自由入力'!G11="","",'自由入力'!G11)</f>
        <v>田代　教子</v>
      </c>
      <c r="H11" s="54">
        <f>IF('自由入力'!H11="","",'自由入力'!H11)</f>
        <v>65</v>
      </c>
      <c r="I11" s="55" t="str">
        <f>IF('自由入力'!I11="","",'自由入力'!I11)</f>
        <v>岡部　麻衣子</v>
      </c>
      <c r="J11" s="56">
        <f>IF('自由入力'!J11="","",'自由入力'!J11)</f>
        <v>3</v>
      </c>
      <c r="K11" s="80">
        <f>IF('自由入力'!L11="","",'自由入力'!L11)</f>
        <v>10.75</v>
      </c>
      <c r="L11" s="390">
        <f>IF(K11="","",'自由入力'!AG11)</f>
        <v>77</v>
      </c>
      <c r="M11" s="81">
        <f>IF('自由入力'!M11="","",'自由入力'!M11)</f>
        <v>6.55</v>
      </c>
      <c r="N11" s="391">
        <f>IF(L11="","",'自由入力'!AI11)</f>
        <v>82</v>
      </c>
      <c r="O11" s="80">
        <f>IF('自由入力'!N11="","",'自由入力'!N11)</f>
        <v>8.3</v>
      </c>
      <c r="P11" s="392">
        <f>IF(O11="","",'自由入力'!AK11)</f>
        <v>77</v>
      </c>
      <c r="Q11" s="81">
        <f>IF('自由入力'!O11="","",'自由入力'!O11)</f>
        <v>7.9</v>
      </c>
      <c r="R11" s="392">
        <f>IF(Q11="","",'自由入力'!AM11)</f>
        <v>84</v>
      </c>
      <c r="S11" s="82">
        <f>IF('自由入力'!AN11="","",'自由入力'!AN11)</f>
        <v>33.5</v>
      </c>
      <c r="T11" s="393">
        <f>IF(S11="","",'自由入力'!AO11)</f>
        <v>84</v>
      </c>
      <c r="U11" s="335">
        <f>'自由入力'!Q15</f>
        <v>70.75</v>
      </c>
      <c r="V11" s="332">
        <f>IF(U11="","",'自由入力'!S15)</f>
        <v>16</v>
      </c>
      <c r="W11" s="60"/>
    </row>
    <row r="12" spans="1:23" ht="24" customHeight="1">
      <c r="A12" s="43">
        <v>12</v>
      </c>
      <c r="C12" s="306"/>
      <c r="D12" s="290"/>
      <c r="E12" s="301"/>
      <c r="F12" s="302"/>
      <c r="G12" s="306"/>
      <c r="H12" s="61">
        <f>IF('自由入力'!H12="","",'自由入力'!H12)</f>
        <v>66</v>
      </c>
      <c r="I12" s="62" t="str">
        <f>IF('自由入力'!I12="","",'自由入力'!I12)</f>
        <v>岡部　　栞</v>
      </c>
      <c r="J12" s="63">
        <f>IF('自由入力'!J12="","",'自由入力'!J12)</f>
        <v>2</v>
      </c>
      <c r="K12" s="64">
        <f>IF('自由入力'!L12="","",'自由入力'!L12)</f>
        <v>8.5</v>
      </c>
      <c r="L12" s="377">
        <f>IF(K12="","",'自由入力'!AG12)</f>
        <v>97</v>
      </c>
      <c r="M12" s="65">
        <f>IF('自由入力'!M12="","",'自由入力'!M12)</f>
        <v>3.1</v>
      </c>
      <c r="N12" s="378">
        <f>IF(L12="","",'自由入力'!AI12)</f>
        <v>93</v>
      </c>
      <c r="O12" s="64">
        <f>IF('自由入力'!N12="","",'自由入力'!N12)</f>
        <v>8.05</v>
      </c>
      <c r="P12" s="379">
        <f>IF(O12="","",'自由入力'!AK12)</f>
        <v>81</v>
      </c>
      <c r="Q12" s="65">
        <f>IF('自由入力'!O12="","",'自由入力'!O12)</f>
        <v>5.4</v>
      </c>
      <c r="R12" s="379">
        <f>IF(Q12="","",'自由入力'!AM12)</f>
        <v>97</v>
      </c>
      <c r="S12" s="66">
        <f>IF('自由入力'!AN12="","",'自由入力'!AN12)</f>
        <v>25.049999999999997</v>
      </c>
      <c r="T12" s="380">
        <f>IF(S12="","",'自由入力'!AO12)</f>
        <v>94</v>
      </c>
      <c r="U12" s="336"/>
      <c r="V12" s="333"/>
      <c r="W12" s="67" t="s">
        <v>354</v>
      </c>
    </row>
    <row r="13" spans="1:23" ht="24" customHeight="1">
      <c r="A13" s="43">
        <v>13</v>
      </c>
      <c r="C13" s="306"/>
      <c r="D13" s="290"/>
      <c r="E13" s="301"/>
      <c r="F13" s="302"/>
      <c r="G13" s="306"/>
      <c r="H13" s="61">
        <f>IF('自由入力'!H13="","",'自由入力'!H13)</f>
        <v>67</v>
      </c>
      <c r="I13" s="62" t="str">
        <f>IF('自由入力'!I13="","",'自由入力'!I13)</f>
        <v>武田　菜月</v>
      </c>
      <c r="J13" s="63">
        <f>IF('自由入力'!J13="","",'自由入力'!J13)</f>
        <v>2</v>
      </c>
      <c r="K13" s="64">
        <f>IF('自由入力'!L13="","",'自由入力'!L13)</f>
        <v>8.1</v>
      </c>
      <c r="L13" s="377">
        <f>IF(K13="","",'自由入力'!AG13)</f>
        <v>98</v>
      </c>
      <c r="M13" s="65">
        <f>IF('自由入力'!M13="","",'自由入力'!M13)</f>
        <v>1.9</v>
      </c>
      <c r="N13" s="378">
        <f>IF(L13="","",'自由入力'!AI13)</f>
        <v>97</v>
      </c>
      <c r="O13" s="64">
        <f>IF('自由入力'!N13="","",'自由入力'!N13)</f>
        <v>6.4</v>
      </c>
      <c r="P13" s="379">
        <f>IF(O13="","",'自由入力'!AK13)</f>
        <v>94</v>
      </c>
      <c r="Q13" s="65">
        <f>IF('自由入力'!O13="","",'自由入力'!O13)</f>
        <v>4.75</v>
      </c>
      <c r="R13" s="379">
        <f>IF(Q13="","",'自由入力'!AM13)</f>
        <v>98</v>
      </c>
      <c r="S13" s="66">
        <f>IF('自由入力'!AN13="","",'自由入力'!AN13)</f>
        <v>21.15</v>
      </c>
      <c r="T13" s="380">
        <f>IF(S13="","",'自由入力'!AO13)</f>
        <v>98</v>
      </c>
      <c r="U13" s="336"/>
      <c r="V13" s="333"/>
      <c r="W13" s="67" t="s">
        <v>355</v>
      </c>
    </row>
    <row r="14" spans="1:23" ht="24" customHeight="1">
      <c r="A14" s="43">
        <v>14</v>
      </c>
      <c r="C14" s="306"/>
      <c r="D14" s="290"/>
      <c r="E14" s="301"/>
      <c r="F14" s="302"/>
      <c r="G14" s="306"/>
      <c r="H14" s="68">
        <f>IF('自由入力'!H14="","",'自由入力'!H14)</f>
        <v>68</v>
      </c>
      <c r="I14" s="69" t="str">
        <f>IF('自由入力'!I14="","",'自由入力'!I14)</f>
        <v>清水　愛菜</v>
      </c>
      <c r="J14" s="70">
        <f>IF('自由入力'!J14="","",'自由入力'!J14)</f>
        <v>1</v>
      </c>
      <c r="K14" s="71">
        <f>IF('自由入力'!L14="","",'自由入力'!L14)</f>
        <v>9</v>
      </c>
      <c r="L14" s="381">
        <f>IF(K14="","",'自由入力'!AG14)</f>
        <v>96</v>
      </c>
      <c r="M14" s="72">
        <f>IF('自由入力'!M14="","",'自由入力'!M14)</f>
        <v>3.05</v>
      </c>
      <c r="N14" s="382">
        <f>IF(L14="","",'自由入力'!AI14)</f>
        <v>94</v>
      </c>
      <c r="O14" s="71">
        <f>IF('自由入力'!N14="","",'自由入力'!N14)</f>
        <v>7.3</v>
      </c>
      <c r="P14" s="383">
        <f>IF(O14="","",'自由入力'!AK14)</f>
        <v>86</v>
      </c>
      <c r="Q14" s="72">
        <f>IF('自由入力'!O14="","",'自由入力'!O14)</f>
        <v>5.55</v>
      </c>
      <c r="R14" s="383">
        <f>IF(Q14="","",'自由入力'!AM14)</f>
        <v>95</v>
      </c>
      <c r="S14" s="73">
        <f>IF('自由入力'!AN14="","",'自由入力'!AN14)</f>
        <v>24.900000000000002</v>
      </c>
      <c r="T14" s="384">
        <f>IF(S14="","",'自由入力'!AO14)</f>
        <v>95</v>
      </c>
      <c r="U14" s="336"/>
      <c r="V14" s="333"/>
      <c r="W14" s="67" t="s">
        <v>356</v>
      </c>
    </row>
    <row r="15" spans="1:23" ht="24" customHeight="1">
      <c r="A15" s="43">
        <v>15</v>
      </c>
      <c r="C15" s="306"/>
      <c r="D15" s="290"/>
      <c r="E15" s="303"/>
      <c r="F15" s="304"/>
      <c r="G15" s="307"/>
      <c r="H15" s="290" t="s">
        <v>56</v>
      </c>
      <c r="I15" s="298"/>
      <c r="J15" s="75"/>
      <c r="K15" s="76">
        <f>IF(H15="","",'自由入力'!L15)</f>
        <v>28.25</v>
      </c>
      <c r="L15" s="386"/>
      <c r="M15" s="77"/>
      <c r="N15" s="387"/>
      <c r="O15" s="76">
        <f>IF(H15="","",'自由入力'!N15)</f>
        <v>23.65</v>
      </c>
      <c r="P15" s="388"/>
      <c r="Q15" s="77">
        <f>IF(H15="","",'自由入力'!O15)</f>
        <v>18.85</v>
      </c>
      <c r="R15" s="388"/>
      <c r="S15" s="78">
        <f>U11</f>
        <v>70.75</v>
      </c>
      <c r="T15" s="389">
        <f>IF(H15="","",'自由入力'!AO15)</f>
      </c>
      <c r="U15" s="337"/>
      <c r="V15" s="334"/>
      <c r="W15" s="79" t="s">
        <v>355</v>
      </c>
    </row>
    <row r="16" spans="1:23" ht="24" customHeight="1">
      <c r="A16" s="43">
        <v>16</v>
      </c>
      <c r="C16" s="306"/>
      <c r="D16" s="290">
        <f>'自由入力'!D16</f>
        <v>3</v>
      </c>
      <c r="E16" s="299" t="str">
        <f>'自由入力'!E16&amp;"　"&amp;'自由入力'!F16</f>
        <v>山梨　山梨市立山梨南</v>
      </c>
      <c r="F16" s="300"/>
      <c r="G16" s="305" t="str">
        <f>IF('自由入力'!G16="","",'自由入力'!G16)</f>
        <v>長嶋　明美</v>
      </c>
      <c r="H16" s="54">
        <f>IF('自由入力'!H16="","",'自由入力'!H16)</f>
        <v>5</v>
      </c>
      <c r="I16" s="55" t="str">
        <f>IF('自由入力'!I16="","",'自由入力'!I16)</f>
        <v>深澤　麻友子</v>
      </c>
      <c r="J16" s="56">
        <f>IF('自由入力'!J16="","",'自由入力'!J16)</f>
        <v>3</v>
      </c>
      <c r="K16" s="57">
        <f>IF('自由入力'!L16="","",'自由入力'!L16)</f>
        <v>11.65</v>
      </c>
      <c r="L16" s="373">
        <f>IF(K16="","",'自由入力'!AG16)</f>
        <v>64</v>
      </c>
      <c r="M16" s="58">
        <f>IF('自由入力'!M16="","",'自由入力'!M16)</f>
        <v>9.15</v>
      </c>
      <c r="N16" s="374">
        <f>IF(L16="","",'自由入力'!AI16)</f>
        <v>63</v>
      </c>
      <c r="O16" s="57">
        <f>IF('自由入力'!N16="","",'自由入力'!N16)</f>
        <v>9.4</v>
      </c>
      <c r="P16" s="375">
        <f>IF(O16="","",'自由入力'!AK16)</f>
        <v>70</v>
      </c>
      <c r="Q16" s="58">
        <f>IF('自由入力'!O16="","",'自由入力'!O16)</f>
        <v>9.25</v>
      </c>
      <c r="R16" s="375">
        <f>IF(Q16="","",'自由入力'!AM16)</f>
        <v>80</v>
      </c>
      <c r="S16" s="59">
        <f>IF('自由入力'!AN16="","",'自由入力'!AN16)</f>
        <v>39.45</v>
      </c>
      <c r="T16" s="376">
        <f>IF(S16="","",'自由入力'!AO16)</f>
        <v>72</v>
      </c>
      <c r="U16" s="335">
        <f>'自由入力'!Q20</f>
        <v>107.4</v>
      </c>
      <c r="V16" s="332">
        <f>IF(U16="","",'自由入力'!S20)</f>
        <v>9</v>
      </c>
      <c r="W16" s="60"/>
    </row>
    <row r="17" spans="1:23" ht="24" customHeight="1">
      <c r="A17" s="43">
        <v>17</v>
      </c>
      <c r="C17" s="306"/>
      <c r="D17" s="290"/>
      <c r="E17" s="301"/>
      <c r="F17" s="302"/>
      <c r="G17" s="306"/>
      <c r="H17" s="61">
        <f>IF('自由入力'!H17="","",'自由入力'!H17)</f>
        <v>6</v>
      </c>
      <c r="I17" s="62" t="str">
        <f>IF('自由入力'!I17="","",'自由入力'!I17)</f>
        <v>多田　聖郁佳</v>
      </c>
      <c r="J17" s="63">
        <f>IF('自由入力'!J17="","",'自由入力'!J17)</f>
        <v>3</v>
      </c>
      <c r="K17" s="64">
        <f>IF('自由入力'!L17="","",'自由入力'!L17)</f>
        <v>11.2</v>
      </c>
      <c r="L17" s="377">
        <f>IF(K17="","",'自由入力'!AG17)</f>
        <v>75</v>
      </c>
      <c r="M17" s="65">
        <f>IF('自由入力'!M17="","",'自由入力'!M17)</f>
        <v>10.7</v>
      </c>
      <c r="N17" s="378">
        <f>IF(L17="","",'自由入力'!AI17)</f>
        <v>37</v>
      </c>
      <c r="O17" s="64">
        <f>IF('自由入力'!N17="","",'自由入力'!N17)</f>
        <v>12.65</v>
      </c>
      <c r="P17" s="379">
        <f>IF(O17="","",'自由入力'!AK17)</f>
        <v>25</v>
      </c>
      <c r="Q17" s="65">
        <f>IF('自由入力'!O17="","",'自由入力'!O17)</f>
        <v>11.9</v>
      </c>
      <c r="R17" s="379">
        <f>IF(Q17="","",'自由入力'!AM17)</f>
        <v>42</v>
      </c>
      <c r="S17" s="66">
        <f>IF('自由入力'!AN17="","",'自由入力'!AN17)</f>
        <v>46.449999999999996</v>
      </c>
      <c r="T17" s="380">
        <f>IF(S17="","",'自由入力'!AO17)</f>
        <v>42</v>
      </c>
      <c r="U17" s="336"/>
      <c r="V17" s="333"/>
      <c r="W17" s="67"/>
    </row>
    <row r="18" spans="1:23" ht="24" customHeight="1">
      <c r="A18" s="43">
        <v>18</v>
      </c>
      <c r="C18" s="306"/>
      <c r="D18" s="290"/>
      <c r="E18" s="301"/>
      <c r="F18" s="302"/>
      <c r="G18" s="306"/>
      <c r="H18" s="61">
        <f>IF('自由入力'!H18="","",'自由入力'!H18)</f>
        <v>7</v>
      </c>
      <c r="I18" s="62" t="str">
        <f>IF('自由入力'!I18="","",'自由入力'!I18)</f>
        <v>山中　ほのか</v>
      </c>
      <c r="J18" s="63">
        <f>IF('自由入力'!J18="","",'自由入力'!J18)</f>
        <v>3</v>
      </c>
      <c r="K18" s="64">
        <f>IF('自由入力'!L18="","",'自由入力'!L18)</f>
        <v>12</v>
      </c>
      <c r="L18" s="377">
        <f>IF(K18="","",'自由入力'!AG18)</f>
        <v>57</v>
      </c>
      <c r="M18" s="65">
        <f>IF('自由入力'!M18="","",'自由入力'!M18)</f>
        <v>7.4</v>
      </c>
      <c r="N18" s="378">
        <f>IF(L18="","",'自由入力'!AI18)</f>
        <v>77</v>
      </c>
      <c r="O18" s="64">
        <f>IF('自由入力'!N18="","",'自由入力'!N18)</f>
        <v>10.15</v>
      </c>
      <c r="P18" s="379">
        <f>IF(O18="","",'自由入力'!AK18)</f>
        <v>63</v>
      </c>
      <c r="Q18" s="65">
        <f>IF('自由入力'!O18="","",'自由入力'!O18)</f>
        <v>10.1</v>
      </c>
      <c r="R18" s="379">
        <f>IF(Q18="","",'自由入力'!AM18)</f>
        <v>73</v>
      </c>
      <c r="S18" s="66">
        <f>IF('自由入力'!AN18="","",'自由入力'!AN18)</f>
        <v>39.65</v>
      </c>
      <c r="T18" s="380">
        <f>IF(S18="","",'自由入力'!AO18)</f>
        <v>71</v>
      </c>
      <c r="U18" s="336"/>
      <c r="V18" s="333"/>
      <c r="W18" s="67"/>
    </row>
    <row r="19" spans="1:23" ht="24" customHeight="1">
      <c r="A19" s="43">
        <v>19</v>
      </c>
      <c r="C19" s="306"/>
      <c r="D19" s="290"/>
      <c r="E19" s="301"/>
      <c r="F19" s="302"/>
      <c r="G19" s="306"/>
      <c r="H19" s="68">
        <f>IF('自由入力'!H19="","",'自由入力'!H19)</f>
        <v>8</v>
      </c>
      <c r="I19" s="69" t="str">
        <f>IF('自由入力'!I19="","",'自由入力'!I19)</f>
        <v>三森　梨央</v>
      </c>
      <c r="J19" s="70">
        <f>IF('自由入力'!J19="","",'自由入力'!J19)</f>
        <v>2</v>
      </c>
      <c r="K19" s="71">
        <f>IF('自由入力'!L19="","",'自由入力'!L19)</f>
        <v>12.85</v>
      </c>
      <c r="L19" s="381">
        <f>IF(K19="","",'自由入力'!AG19)</f>
        <v>18</v>
      </c>
      <c r="M19" s="72">
        <f>IF('自由入力'!M19="","",'自由入力'!M19)</f>
        <v>12.55</v>
      </c>
      <c r="N19" s="382">
        <f>IF(L19="","",'自由入力'!AI19)</f>
        <v>13</v>
      </c>
      <c r="O19" s="71">
        <f>IF('自由入力'!N19="","",'自由入力'!N19)</f>
        <v>13.4</v>
      </c>
      <c r="P19" s="383">
        <f>IF(O19="","",'自由入力'!AK19)</f>
        <v>10</v>
      </c>
      <c r="Q19" s="72">
        <f>IF('自由入力'!O19="","",'自由入力'!O19)</f>
        <v>12.7</v>
      </c>
      <c r="R19" s="383">
        <f>IF(Q19="","",'自由入力'!AM19)</f>
        <v>27</v>
      </c>
      <c r="S19" s="73">
        <f>IF('自由入力'!AN19="","",'自由入力'!AN19)</f>
        <v>51.5</v>
      </c>
      <c r="T19" s="384">
        <f>IF(S19="","",'自由入力'!AO19)</f>
        <v>14</v>
      </c>
      <c r="U19" s="336"/>
      <c r="V19" s="333"/>
      <c r="W19" s="67"/>
    </row>
    <row r="20" spans="1:23" ht="24" customHeight="1">
      <c r="A20" s="43">
        <v>20</v>
      </c>
      <c r="C20" s="306"/>
      <c r="D20" s="290"/>
      <c r="E20" s="303"/>
      <c r="F20" s="304"/>
      <c r="G20" s="307"/>
      <c r="H20" s="290" t="s">
        <v>56</v>
      </c>
      <c r="I20" s="298"/>
      <c r="J20" s="75"/>
      <c r="K20" s="76">
        <f>IF(H20="","",'自由入力'!L20)</f>
        <v>36.5</v>
      </c>
      <c r="L20" s="386"/>
      <c r="M20" s="77"/>
      <c r="N20" s="387"/>
      <c r="O20" s="76">
        <f>IF(H20="","",'自由入力'!N20)</f>
        <v>36.2</v>
      </c>
      <c r="P20" s="388"/>
      <c r="Q20" s="77">
        <f>IF(H20="","",'自由入力'!O20)</f>
        <v>34.7</v>
      </c>
      <c r="R20" s="388"/>
      <c r="S20" s="78">
        <f>U16</f>
        <v>107.4</v>
      </c>
      <c r="T20" s="389">
        <f>IF(H20="","",'自由入力'!AO20)</f>
      </c>
      <c r="U20" s="337"/>
      <c r="V20" s="334"/>
      <c r="W20" s="79"/>
    </row>
    <row r="21" spans="1:23" ht="24" customHeight="1">
      <c r="A21" s="43">
        <v>21</v>
      </c>
      <c r="C21" s="306"/>
      <c r="D21" s="290">
        <f>'自由入力'!D21</f>
        <v>4</v>
      </c>
      <c r="E21" s="83" t="str">
        <f>IF('自由入力'!E21="","",'自由入力'!E21)</f>
        <v>埼玉</v>
      </c>
      <c r="F21" s="84" t="str">
        <f>IF('自由入力'!F21="","",'自由入力'!F21)</f>
        <v>埼玉栄</v>
      </c>
      <c r="G21" s="56" t="str">
        <f>IF('自由入力'!G21="","",'自由入力'!G21)</f>
        <v>首藤　えり奈</v>
      </c>
      <c r="H21" s="54">
        <f>IF('自由入力'!H21="","",'自由入力'!H21)</f>
        <v>124</v>
      </c>
      <c r="I21" s="55" t="str">
        <f>IF('自由入力'!I21="","",'自由入力'!I21)</f>
        <v>長井　彩佳</v>
      </c>
      <c r="J21" s="56">
        <f>IF('自由入力'!J21="","",'自由入力'!J21)</f>
        <v>3</v>
      </c>
      <c r="K21" s="80">
        <f>IF('自由入力'!L21="","",'自由入力'!L21)</f>
        <v>12.4</v>
      </c>
      <c r="L21" s="390">
        <f>IF(K21="","",'自由入力'!AG21)</f>
        <v>42</v>
      </c>
      <c r="M21" s="81">
        <f>IF('自由入力'!M21="","",'自由入力'!M21)</f>
        <v>10.35</v>
      </c>
      <c r="N21" s="391">
        <f>IF(L21="","",'自由入力'!AI21)</f>
        <v>44</v>
      </c>
      <c r="O21" s="80">
        <f>IF('自由入力'!N21="","",'自由入力'!N21)</f>
        <v>11.9</v>
      </c>
      <c r="P21" s="392">
        <f>IF(O21="","",'自由入力'!AK21)</f>
        <v>42</v>
      </c>
      <c r="Q21" s="81">
        <f>IF('自由入力'!O21="","",'自由入力'!O21)</f>
        <v>12.55</v>
      </c>
      <c r="R21" s="392">
        <f>IF(Q21="","",'自由入力'!AM21)</f>
        <v>30</v>
      </c>
      <c r="S21" s="82">
        <f>IF('自由入力'!AN21="","",'自由入力'!AN21)</f>
        <v>47.2</v>
      </c>
      <c r="T21" s="393">
        <f>IF(S21="","",'自由入力'!AO21)</f>
        <v>39</v>
      </c>
      <c r="U21" s="335">
        <f>'自由入力'!Q25</f>
      </c>
      <c r="V21" s="332">
        <f>IF(U21="","",'自由入力'!S25)</f>
      </c>
      <c r="W21" s="60"/>
    </row>
    <row r="22" spans="1:23" ht="24" customHeight="1">
      <c r="A22" s="43">
        <v>22</v>
      </c>
      <c r="C22" s="306"/>
      <c r="D22" s="290"/>
      <c r="E22" s="85" t="str">
        <f>IF('自由入力'!E22="","",'自由入力'!E22)</f>
        <v>神奈川</v>
      </c>
      <c r="F22" s="86" t="str">
        <f>IF('自由入力'!F22="","",'自由入力'!F22)</f>
        <v>聖ヨゼフ学園</v>
      </c>
      <c r="G22" s="63" t="str">
        <f>IF('自由入力'!G22="","",'自由入力'!G22)</f>
        <v>布　　健児</v>
      </c>
      <c r="H22" s="61">
        <f>IF('自由入力'!H22="","",'自由入力'!H22)</f>
        <v>134</v>
      </c>
      <c r="I22" s="62" t="str">
        <f>IF('自由入力'!I22="","",'自由入力'!I22)</f>
        <v>猪爪　あや</v>
      </c>
      <c r="J22" s="63">
        <f>IF('自由入力'!J22="","",'自由入力'!J22)</f>
        <v>3</v>
      </c>
      <c r="K22" s="64">
        <f>IF('自由入力'!L22="","",'自由入力'!L22)</f>
        <v>12.2</v>
      </c>
      <c r="L22" s="377">
        <f>IF(K22="","",'自由入力'!AG22)</f>
        <v>50</v>
      </c>
      <c r="M22" s="65">
        <f>IF('自由入力'!M22="","",'自由入力'!M22)</f>
        <v>12.2</v>
      </c>
      <c r="N22" s="378">
        <f>IF(L22="","",'自由入力'!AI22)</f>
        <v>18</v>
      </c>
      <c r="O22" s="64">
        <f>IF('自由入力'!N22="","",'自由入力'!N22)</f>
        <v>13.3</v>
      </c>
      <c r="P22" s="379">
        <f>IF(O22="","",'自由入力'!AK22)</f>
        <v>12</v>
      </c>
      <c r="Q22" s="65">
        <f>IF('自由入力'!O22="","",'自由入力'!O22)</f>
        <v>12.5</v>
      </c>
      <c r="R22" s="379">
        <f>IF(Q22="","",'自由入力'!AM22)</f>
        <v>31</v>
      </c>
      <c r="S22" s="66">
        <f>IF('自由入力'!AN22="","",'自由入力'!AN22)</f>
        <v>50.2</v>
      </c>
      <c r="T22" s="380">
        <f>IF(S22="","",'自由入力'!AO22)</f>
        <v>17</v>
      </c>
      <c r="U22" s="336"/>
      <c r="V22" s="333"/>
      <c r="W22" s="67"/>
    </row>
    <row r="23" spans="1:23" ht="24" customHeight="1">
      <c r="A23" s="43">
        <v>23</v>
      </c>
      <c r="C23" s="306"/>
      <c r="D23" s="290"/>
      <c r="E23" s="85" t="str">
        <f>IF('自由入力'!E23="","",'自由入力'!E23)</f>
        <v>東京</v>
      </c>
      <c r="F23" s="86" t="str">
        <f>IF('自由入力'!F23="","",'自由入力'!F23)</f>
        <v>武蔵野東</v>
      </c>
      <c r="G23" s="63" t="str">
        <f>IF('自由入力'!G23="","",'自由入力'!G23)</f>
        <v>高田　輝夫</v>
      </c>
      <c r="H23" s="61">
        <f>IF('自由入力'!H23="","",'自由入力'!H23)</f>
        <v>154</v>
      </c>
      <c r="I23" s="62" t="str">
        <f>IF('自由入力'!I23="","",'自由入力'!I23)</f>
        <v>木村　仁美</v>
      </c>
      <c r="J23" s="63">
        <f>IF('自由入力'!J23="","",'自由入力'!J23)</f>
        <v>2</v>
      </c>
      <c r="K23" s="64">
        <f>IF('自由入力'!L23="","",'自由入力'!L23)</f>
        <v>12.6</v>
      </c>
      <c r="L23" s="377">
        <f>IF(K23="","",'自由入力'!AG23)</f>
        <v>29</v>
      </c>
      <c r="M23" s="65">
        <f>IF('自由入力'!M23="","",'自由入力'!M23)</f>
        <v>9.8</v>
      </c>
      <c r="N23" s="378">
        <f>IF(L23="","",'自由入力'!AI23)</f>
        <v>56</v>
      </c>
      <c r="O23" s="64">
        <f>IF('自由入力'!N23="","",'自由入力'!N23)</f>
        <v>13.25</v>
      </c>
      <c r="P23" s="379">
        <f>IF(O23="","",'自由入力'!AK23)</f>
        <v>13</v>
      </c>
      <c r="Q23" s="65">
        <f>IF('自由入力'!O23="","",'自由入力'!O23)</f>
        <v>12.8</v>
      </c>
      <c r="R23" s="379">
        <f>IF(Q23="","",'自由入力'!AM23)</f>
        <v>25</v>
      </c>
      <c r="S23" s="66">
        <f>IF('自由入力'!AN23="","",'自由入力'!AN23)</f>
        <v>48.45</v>
      </c>
      <c r="T23" s="380">
        <f>IF(S23="","",'自由入力'!AO23)</f>
        <v>31</v>
      </c>
      <c r="U23" s="336"/>
      <c r="V23" s="333"/>
      <c r="W23" s="67"/>
    </row>
    <row r="24" spans="1:23" ht="24" customHeight="1">
      <c r="A24" s="43">
        <v>24</v>
      </c>
      <c r="C24" s="306"/>
      <c r="D24" s="290"/>
      <c r="E24" s="85" t="str">
        <f>IF('自由入力'!E24="","",'自由入力'!E24)</f>
        <v>群馬</v>
      </c>
      <c r="F24" s="86" t="str">
        <f>IF('自由入力'!F24="","",'自由入力'!F24)</f>
        <v>藤岡市立西</v>
      </c>
      <c r="G24" s="63" t="str">
        <f>IF('自由入力'!G24="","",'自由入力'!G24)</f>
        <v>中村　　武</v>
      </c>
      <c r="H24" s="61">
        <f>IF('自由入力'!H24="","",'自由入力'!H24)</f>
        <v>114</v>
      </c>
      <c r="I24" s="62" t="str">
        <f>IF('自由入力'!I24="","",'自由入力'!I24)</f>
        <v>竹村　由実子</v>
      </c>
      <c r="J24" s="63">
        <f>IF('自由入力'!J24="","",'自由入力'!J24)</f>
        <v>3</v>
      </c>
      <c r="K24" s="71">
        <f>IF('自由入力'!L24="","",'自由入力'!L24)</f>
        <v>12.05</v>
      </c>
      <c r="L24" s="381">
        <f>IF(K24="","",'自由入力'!AG24)</f>
        <v>56</v>
      </c>
      <c r="M24" s="72">
        <f>IF('自由入力'!M24="","",'自由入力'!M24)</f>
        <v>11.35</v>
      </c>
      <c r="N24" s="382">
        <f>IF(L24="","",'自由入力'!AI24)</f>
        <v>28</v>
      </c>
      <c r="O24" s="71">
        <f>IF('自由入力'!N24="","",'自由入力'!N24)</f>
        <v>12.75</v>
      </c>
      <c r="P24" s="383">
        <f>IF(O24="","",'自由入力'!AK24)</f>
        <v>23</v>
      </c>
      <c r="Q24" s="72">
        <f>IF('自由入力'!O24="","",'自由入力'!O24)</f>
        <v>11.85</v>
      </c>
      <c r="R24" s="383">
        <f>IF(Q24="","",'自由入力'!AM24)</f>
        <v>43</v>
      </c>
      <c r="S24" s="73">
        <f>IF('自由入力'!AN24="","",'自由入力'!AN24)</f>
        <v>48</v>
      </c>
      <c r="T24" s="384">
        <f>IF(S24="","",'自由入力'!AO24)</f>
        <v>35</v>
      </c>
      <c r="U24" s="336"/>
      <c r="V24" s="333"/>
      <c r="W24" s="67"/>
    </row>
    <row r="25" spans="1:23" ht="24" customHeight="1">
      <c r="A25" s="43">
        <v>25</v>
      </c>
      <c r="C25" s="307"/>
      <c r="D25" s="290"/>
      <c r="E25" s="87">
        <f>IF('自由入力'!E25="","",'自由入力'!E25)</f>
      </c>
      <c r="F25" s="70" t="str">
        <f>IF('自由入力'!F25="","",'自由入力'!F25)</f>
        <v>個人Ａ</v>
      </c>
      <c r="G25" s="70">
        <f>IF('自由入力'!G25="","",'自由入力'!G25)</f>
      </c>
      <c r="H25" s="68"/>
      <c r="I25" s="88"/>
      <c r="J25" s="68"/>
      <c r="K25" s="89">
        <f>IF(I25="","",'自由入力'!L25)</f>
      </c>
      <c r="L25" s="394"/>
      <c r="M25" s="90">
        <f>IF(I25="","",'自由入力'!M25)</f>
      </c>
      <c r="N25" s="395"/>
      <c r="O25" s="89">
        <f>IF(I25="","",'自由入力'!N25)</f>
      </c>
      <c r="P25" s="396"/>
      <c r="Q25" s="90">
        <f>IF(I25="","",'自由入力'!O25)</f>
      </c>
      <c r="R25" s="396"/>
      <c r="S25" s="91">
        <f>U21</f>
      </c>
      <c r="T25" s="397">
        <f>IF(I25="","",'自由入力'!AO25)</f>
      </c>
      <c r="U25" s="337"/>
      <c r="V25" s="334"/>
      <c r="W25" s="79"/>
    </row>
  </sheetData>
  <sheetProtection/>
  <mergeCells count="38">
    <mergeCell ref="V4:V5"/>
    <mergeCell ref="W4:W5"/>
    <mergeCell ref="C2:I2"/>
    <mergeCell ref="L2:P2"/>
    <mergeCell ref="R2:V2"/>
    <mergeCell ref="K3:S3"/>
    <mergeCell ref="V3:W3"/>
    <mergeCell ref="C4:C5"/>
    <mergeCell ref="D4:D5"/>
    <mergeCell ref="E4:F5"/>
    <mergeCell ref="E11:F15"/>
    <mergeCell ref="G11:G15"/>
    <mergeCell ref="I4:I5"/>
    <mergeCell ref="J4:J5"/>
    <mergeCell ref="K4:S4"/>
    <mergeCell ref="U4:U5"/>
    <mergeCell ref="G4:G5"/>
    <mergeCell ref="H4:H5"/>
    <mergeCell ref="G16:G20"/>
    <mergeCell ref="U16:U20"/>
    <mergeCell ref="V16:V20"/>
    <mergeCell ref="C6:C25"/>
    <mergeCell ref="D6:D10"/>
    <mergeCell ref="E6:F10"/>
    <mergeCell ref="G6:G10"/>
    <mergeCell ref="U6:U10"/>
    <mergeCell ref="V6:V10"/>
    <mergeCell ref="D11:D15"/>
    <mergeCell ref="D21:D25"/>
    <mergeCell ref="U21:U25"/>
    <mergeCell ref="V21:V25"/>
    <mergeCell ref="H10:I10"/>
    <mergeCell ref="H15:I15"/>
    <mergeCell ref="H20:I20"/>
    <mergeCell ref="U11:U15"/>
    <mergeCell ref="V11:V15"/>
    <mergeCell ref="D16:D20"/>
    <mergeCell ref="E16:F20"/>
  </mergeCells>
  <dataValidations count="2">
    <dataValidation allowBlank="1" showInputMessage="1" showErrorMessage="1" imeMode="on" sqref="V3:W3"/>
    <dataValidation allowBlank="1" showInputMessage="1" showErrorMessage="1" imeMode="off" sqref="L22:T25 I11:I14 W4 L17:T20 L12:T15 J6:K25 L16:V16 V4:V5 L6:V6 L11:V11 A6:F25 A26:IV65536 L21:V21 L2:U5 G6:I9 G16:G19 W6:W9 W21:W24 W16:W19 W11:W14 V2:W2 G11:G14 A1:K5 L1:W1 X1:IV25 H10:H20 I16:I19 G21:I25 L7:T10"/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zoomScale="88" zoomScaleNormal="88" zoomScalePageLayoutView="0" workbookViewId="0" topLeftCell="A1">
      <pane xSplit="8" ySplit="5" topLeftCell="I6" activePane="bottomRight" state="frozen"/>
      <selection pane="topLeft" activeCell="E6" sqref="E6:F10"/>
      <selection pane="topRight" activeCell="E6" sqref="E6:F10"/>
      <selection pane="bottomLeft" activeCell="E6" sqref="E6:F10"/>
      <selection pane="bottomRight" activeCell="M16" sqref="M16"/>
    </sheetView>
  </sheetViews>
  <sheetFormatPr defaultColWidth="9.140625" defaultRowHeight="24" customHeight="1"/>
  <cols>
    <col min="1" max="2" width="2.57421875" style="43" customWidth="1"/>
    <col min="3" max="4" width="3.140625" style="43" customWidth="1"/>
    <col min="5" max="5" width="9.57421875" style="43" customWidth="1"/>
    <col min="6" max="6" width="15.57421875" style="43" customWidth="1"/>
    <col min="7" max="7" width="10.57421875" style="43" customWidth="1"/>
    <col min="8" max="8" width="3.57421875" style="43" customWidth="1"/>
    <col min="9" max="9" width="14.57421875" style="92" customWidth="1"/>
    <col min="10" max="10" width="3.57421875" style="43" customWidth="1"/>
    <col min="11" max="11" width="6.57421875" style="43" customWidth="1"/>
    <col min="12" max="12" width="4.7109375" style="43" customWidth="1"/>
    <col min="13" max="13" width="6.57421875" style="43" customWidth="1"/>
    <col min="14" max="14" width="4.7109375" style="43" customWidth="1"/>
    <col min="15" max="15" width="6.57421875" style="43" customWidth="1"/>
    <col min="16" max="16" width="4.7109375" style="43" customWidth="1"/>
    <col min="17" max="17" width="6.57421875" style="43" customWidth="1"/>
    <col min="18" max="18" width="4.7109375" style="43" customWidth="1"/>
    <col min="19" max="19" width="6.57421875" style="43" customWidth="1"/>
    <col min="20" max="20" width="4.7109375" style="43" customWidth="1"/>
    <col min="21" max="21" width="8.57421875" style="43" customWidth="1"/>
    <col min="22" max="22" width="6.57421875" style="43" customWidth="1"/>
    <col min="23" max="23" width="10.57421875" style="43" customWidth="1"/>
    <col min="24" max="24" width="15.57421875" style="43" customWidth="1"/>
    <col min="25" max="16384" width="9.00390625" style="43" customWidth="1"/>
  </cols>
  <sheetData>
    <row r="1" spans="1:23" ht="24" customHeight="1">
      <c r="A1" s="43">
        <v>1</v>
      </c>
      <c r="B1" s="43">
        <v>2</v>
      </c>
      <c r="C1" s="43">
        <v>3</v>
      </c>
      <c r="D1" s="43">
        <v>4</v>
      </c>
      <c r="E1" s="43">
        <v>5</v>
      </c>
      <c r="F1" s="43">
        <v>6</v>
      </c>
      <c r="G1" s="43">
        <v>7</v>
      </c>
      <c r="H1" s="43">
        <v>8</v>
      </c>
      <c r="I1" s="43">
        <v>9</v>
      </c>
      <c r="J1" s="43">
        <v>10</v>
      </c>
      <c r="K1" s="43">
        <v>11</v>
      </c>
      <c r="L1" s="43">
        <v>12</v>
      </c>
      <c r="M1" s="43">
        <v>13</v>
      </c>
      <c r="N1" s="43">
        <v>14</v>
      </c>
      <c r="O1" s="43">
        <v>15</v>
      </c>
      <c r="P1" s="43">
        <v>16</v>
      </c>
      <c r="Q1" s="43">
        <v>17</v>
      </c>
      <c r="R1" s="43">
        <v>18</v>
      </c>
      <c r="S1" s="43">
        <v>19</v>
      </c>
      <c r="T1" s="43">
        <v>20</v>
      </c>
      <c r="U1" s="43">
        <v>21</v>
      </c>
      <c r="V1" s="43">
        <v>22</v>
      </c>
      <c r="W1" s="43">
        <v>23</v>
      </c>
    </row>
    <row r="2" spans="1:22" ht="24" customHeight="1">
      <c r="A2" s="43">
        <v>2</v>
      </c>
      <c r="C2" s="322" t="str">
        <f>'自由入力'!$C$2</f>
        <v>平成２４年度　第４３回　関東中学校体操競技大会</v>
      </c>
      <c r="D2" s="322"/>
      <c r="E2" s="322"/>
      <c r="F2" s="322"/>
      <c r="G2" s="322"/>
      <c r="H2" s="322"/>
      <c r="I2" s="322"/>
      <c r="K2" s="43" t="str">
        <f>'自由入力'!$M$2</f>
        <v>日　時</v>
      </c>
      <c r="L2" s="322" t="str">
        <f>'自由入力'!$N$2</f>
        <v>平成２４年８月８日～１０日</v>
      </c>
      <c r="M2" s="322"/>
      <c r="N2" s="322"/>
      <c r="O2" s="322"/>
      <c r="P2" s="322"/>
      <c r="Q2" s="43" t="str">
        <f>'自由入力'!$U$2</f>
        <v>場　所</v>
      </c>
      <c r="R2" s="322" t="str">
        <f>'自由入力'!$Z$2</f>
        <v>千葉県総合スポーツセンター体育館</v>
      </c>
      <c r="S2" s="322"/>
      <c r="T2" s="322"/>
      <c r="U2" s="322"/>
      <c r="V2" s="322"/>
    </row>
    <row r="3" spans="1:23" ht="24" customHeight="1">
      <c r="A3" s="43">
        <v>3</v>
      </c>
      <c r="C3" s="44"/>
      <c r="D3" s="44"/>
      <c r="E3" s="44"/>
      <c r="F3" s="44"/>
      <c r="G3" s="44"/>
      <c r="H3" s="44"/>
      <c r="I3" s="43"/>
      <c r="K3" s="323" t="str">
        <f>'自由入力'!L3</f>
        <v>体　操　競　技　女　子　記　録　表</v>
      </c>
      <c r="L3" s="323"/>
      <c r="M3" s="323"/>
      <c r="N3" s="323"/>
      <c r="O3" s="323"/>
      <c r="P3" s="323"/>
      <c r="Q3" s="323"/>
      <c r="R3" s="323"/>
      <c r="S3" s="323"/>
      <c r="T3" s="45"/>
      <c r="V3" s="323" t="s">
        <v>58</v>
      </c>
      <c r="W3" s="323"/>
    </row>
    <row r="4" spans="1:23" ht="24" customHeight="1">
      <c r="A4" s="43">
        <v>4</v>
      </c>
      <c r="C4" s="324" t="str">
        <f>'自由入力'!$C$4</f>
        <v>組</v>
      </c>
      <c r="D4" s="310" t="str">
        <f>'自由入力'!$D$4</f>
        <v>番号</v>
      </c>
      <c r="E4" s="325" t="str">
        <f>'自由入力'!$E$4</f>
        <v>学　校　名</v>
      </c>
      <c r="F4" s="308"/>
      <c r="G4" s="317" t="str">
        <f>'自由入力'!$G$4</f>
        <v>監督名</v>
      </c>
      <c r="H4" s="310" t="str">
        <f>'自由入力'!$H$4</f>
        <v>背番号</v>
      </c>
      <c r="I4" s="308" t="str">
        <f>'自由入力'!$I$4</f>
        <v>選　手　名</v>
      </c>
      <c r="J4" s="310" t="str">
        <f>'自由入力'!$J$4</f>
        <v>学年</v>
      </c>
      <c r="K4" s="312" t="str">
        <f>'自由入力'!$L$4</f>
        <v>自由演技</v>
      </c>
      <c r="L4" s="312"/>
      <c r="M4" s="313"/>
      <c r="N4" s="313"/>
      <c r="O4" s="313"/>
      <c r="P4" s="313"/>
      <c r="Q4" s="313"/>
      <c r="R4" s="314"/>
      <c r="S4" s="314"/>
      <c r="T4" s="49"/>
      <c r="U4" s="315" t="str">
        <f>'自由入力'!AN5</f>
        <v>合　計</v>
      </c>
      <c r="V4" s="319" t="str">
        <f>'自由入力'!AO4</f>
        <v>順位</v>
      </c>
      <c r="W4" s="321" t="s">
        <v>55</v>
      </c>
    </row>
    <row r="5" spans="1:23" ht="24" customHeight="1">
      <c r="A5" s="43">
        <v>5</v>
      </c>
      <c r="C5" s="324"/>
      <c r="D5" s="311"/>
      <c r="E5" s="326"/>
      <c r="F5" s="327"/>
      <c r="G5" s="318"/>
      <c r="H5" s="311"/>
      <c r="I5" s="309"/>
      <c r="J5" s="311"/>
      <c r="K5" s="50" t="str">
        <f>'自由入力'!$L$5</f>
        <v>跳　馬</v>
      </c>
      <c r="L5" s="46" t="s">
        <v>24</v>
      </c>
      <c r="M5" s="235" t="str">
        <f>'自由入力'!$M$5</f>
        <v>段違い
平行棒</v>
      </c>
      <c r="N5" s="48" t="s">
        <v>24</v>
      </c>
      <c r="O5" s="50" t="str">
        <f>'自由入力'!$N$5</f>
        <v>平均台</v>
      </c>
      <c r="P5" s="51" t="s">
        <v>24</v>
      </c>
      <c r="Q5" s="47" t="str">
        <f>'自由入力'!$O$5</f>
        <v>ゆ　か</v>
      </c>
      <c r="R5" s="51" t="s">
        <v>24</v>
      </c>
      <c r="S5" s="52" t="str">
        <f>'自由入力'!$R$5</f>
        <v>合　計</v>
      </c>
      <c r="T5" s="53" t="s">
        <v>24</v>
      </c>
      <c r="U5" s="316"/>
      <c r="V5" s="320"/>
      <c r="W5" s="321"/>
    </row>
    <row r="6" spans="1:23" ht="24" customHeight="1">
      <c r="A6" s="43">
        <v>6</v>
      </c>
      <c r="C6" s="305">
        <f>'自由入力'!C26</f>
        <v>2</v>
      </c>
      <c r="D6" s="290">
        <f>'自由入力'!D26</f>
        <v>5</v>
      </c>
      <c r="E6" s="299" t="str">
        <f>'自由入力'!E26&amp;"　"&amp;'自由入力'!F26</f>
        <v>東京　板橋区立高島第二</v>
      </c>
      <c r="F6" s="300"/>
      <c r="G6" s="305" t="str">
        <f>'自由入力'!G26</f>
        <v>大野　弘一</v>
      </c>
      <c r="H6" s="54">
        <f>IF('自由入力'!H26="","",'自由入力'!H26)</f>
        <v>55</v>
      </c>
      <c r="I6" s="55" t="str">
        <f>IF('自由入力'!I26="","",'自由入力'!I26)</f>
        <v>石倉　あづみ</v>
      </c>
      <c r="J6" s="56">
        <f>IF('自由入力'!J26="","",'自由入力'!J26)</f>
        <v>3</v>
      </c>
      <c r="K6" s="57">
        <f>IF('自由入力'!L26="","",'自由入力'!L26)</f>
        <v>13.4</v>
      </c>
      <c r="L6" s="373">
        <f>IF(K6="","",'自由入力'!AG26)</f>
        <v>9</v>
      </c>
      <c r="M6" s="58">
        <f>IF('自由入力'!M26="","",'自由入力'!M26)</f>
        <v>14.1</v>
      </c>
      <c r="N6" s="374">
        <f>IF(M6="","",'自由入力'!AI26)</f>
        <v>3</v>
      </c>
      <c r="O6" s="57">
        <f>IF('自由入力'!N26="","",'自由入力'!N26)</f>
        <v>14.45</v>
      </c>
      <c r="P6" s="375">
        <f>IF(O6="","",'自由入力'!AK26)</f>
        <v>1</v>
      </c>
      <c r="Q6" s="58">
        <f>IF('自由入力'!O26="","",'自由入力'!O26)</f>
        <v>14.1</v>
      </c>
      <c r="R6" s="375">
        <f>IF(O6="","",'自由入力'!AM26)</f>
        <v>3</v>
      </c>
      <c r="S6" s="59">
        <f>IF('自由入力'!AN26="","",'自由入力'!AN26)</f>
        <v>56.050000000000004</v>
      </c>
      <c r="T6" s="376">
        <f>IF(S6="","",'自由入力'!AO26)</f>
        <v>2</v>
      </c>
      <c r="U6" s="335">
        <f>'自由入力'!Q30</f>
        <v>115.04999999999998</v>
      </c>
      <c r="V6" s="332">
        <f>IF(U6="","",'自由入力'!S30)</f>
        <v>2</v>
      </c>
      <c r="W6" s="60"/>
    </row>
    <row r="7" spans="1:23" ht="24" customHeight="1">
      <c r="A7" s="43">
        <v>7</v>
      </c>
      <c r="C7" s="306"/>
      <c r="D7" s="290"/>
      <c r="E7" s="301"/>
      <c r="F7" s="302"/>
      <c r="G7" s="306"/>
      <c r="H7" s="61">
        <f>IF('自由入力'!H27="","",'自由入力'!H27)</f>
        <v>56</v>
      </c>
      <c r="I7" s="62" t="str">
        <f>IF('自由入力'!I27="","",'自由入力'!I27)</f>
        <v>佐藤　桃華</v>
      </c>
      <c r="J7" s="63">
        <f>IF('自由入力'!J27="","",'自由入力'!J27)</f>
        <v>3</v>
      </c>
      <c r="K7" s="64">
        <f>IF('自由入力'!L27="","",'自由入力'!L27)</f>
        <v>12.1</v>
      </c>
      <c r="L7" s="377">
        <f>IF(K7="","",'自由入力'!AG27)</f>
        <v>54</v>
      </c>
      <c r="M7" s="65">
        <f>IF('自由入力'!M27="","",'自由入力'!M27)</f>
        <v>11.5</v>
      </c>
      <c r="N7" s="378">
        <f>IF(M7="","",'自由入力'!AI27)</f>
        <v>27</v>
      </c>
      <c r="O7" s="64">
        <f>IF('自由入力'!N27="","",'自由入力'!N27)</f>
        <v>11.05</v>
      </c>
      <c r="P7" s="379">
        <f>IF(O7="","",'自由入力'!AK27)</f>
        <v>49</v>
      </c>
      <c r="Q7" s="65">
        <f>IF('自由入力'!O27="","",'自由入力'!O27)</f>
        <v>11.8</v>
      </c>
      <c r="R7" s="379">
        <f>IF(O7="","",'自由入力'!AM27)</f>
        <v>45</v>
      </c>
      <c r="S7" s="66">
        <f>IF('自由入力'!AN27="","",'自由入力'!AN27)</f>
        <v>46.45</v>
      </c>
      <c r="T7" s="380">
        <f>IF(S7="","",'自由入力'!AO27)</f>
        <v>41</v>
      </c>
      <c r="U7" s="336"/>
      <c r="V7" s="333"/>
      <c r="W7" s="67" t="s">
        <v>357</v>
      </c>
    </row>
    <row r="8" spans="1:23" ht="24" customHeight="1">
      <c r="A8" s="43">
        <v>8</v>
      </c>
      <c r="C8" s="306"/>
      <c r="D8" s="290"/>
      <c r="E8" s="301"/>
      <c r="F8" s="302"/>
      <c r="G8" s="306"/>
      <c r="H8" s="61">
        <f>IF('自由入力'!H28="","",'自由入力'!H28)</f>
        <v>57</v>
      </c>
      <c r="I8" s="62" t="str">
        <f>IF('自由入力'!I28="","",'自由入力'!I28)</f>
        <v>藤野　智海</v>
      </c>
      <c r="J8" s="63">
        <f>IF('自由入力'!J28="","",'自由入力'!J28)</f>
        <v>3</v>
      </c>
      <c r="K8" s="64">
        <f>IF('自由入力'!L28="","",'自由入力'!L28)</f>
        <v>11.85</v>
      </c>
      <c r="L8" s="377">
        <f>IF(K8="","",'自由入力'!AG28)</f>
        <v>58</v>
      </c>
      <c r="M8" s="65">
        <f>IF('自由入力'!M28="","",'自由入力'!M28)</f>
        <v>8.75</v>
      </c>
      <c r="N8" s="378">
        <f>IF(M8="","",'自由入力'!AI28)</f>
        <v>68</v>
      </c>
      <c r="O8" s="64">
        <f>IF('自由入力'!N28="","",'自由入力'!N28)</f>
        <v>11.3</v>
      </c>
      <c r="P8" s="379">
        <f>IF(O8="","",'自由入力'!AK28)</f>
        <v>48</v>
      </c>
      <c r="Q8" s="65">
        <f>IF('自由入力'!O28="","",'自由入力'!O28)</f>
        <v>11.7</v>
      </c>
      <c r="R8" s="379">
        <f>IF(O8="","",'自由入力'!AM28)</f>
        <v>48</v>
      </c>
      <c r="S8" s="66">
        <f>IF('自由入力'!AN28="","",'自由入力'!AN28)</f>
        <v>43.6</v>
      </c>
      <c r="T8" s="380">
        <f>IF(S8="","",'自由入力'!AO28)</f>
        <v>62</v>
      </c>
      <c r="U8" s="336"/>
      <c r="V8" s="333"/>
      <c r="W8" s="67" t="s">
        <v>359</v>
      </c>
    </row>
    <row r="9" spans="1:23" ht="24" customHeight="1">
      <c r="A9" s="43">
        <v>9</v>
      </c>
      <c r="C9" s="306"/>
      <c r="D9" s="290"/>
      <c r="E9" s="301"/>
      <c r="F9" s="302"/>
      <c r="G9" s="306"/>
      <c r="H9" s="68">
        <f>IF('自由入力'!H29="","",'自由入力'!H29)</f>
        <v>58</v>
      </c>
      <c r="I9" s="69" t="str">
        <f>IF('自由入力'!I29="","",'自由入力'!I29)</f>
        <v>夏加　空</v>
      </c>
      <c r="J9" s="70">
        <f>IF('自由入力'!J29="","",'自由入力'!J29)</f>
        <v>2</v>
      </c>
      <c r="K9" s="71">
        <f>IF('自由入力'!L29="","",'自由入力'!L29)</f>
        <v>12.5</v>
      </c>
      <c r="L9" s="381">
        <f>IF(K9="","",'自由入力'!AG29)</f>
        <v>37</v>
      </c>
      <c r="M9" s="72">
        <f>IF('自由入力'!M29="","",'自由入力'!M29)</f>
        <v>10.75</v>
      </c>
      <c r="N9" s="382">
        <f>IF(M9="","",'自由入力'!AI29)</f>
        <v>36</v>
      </c>
      <c r="O9" s="71">
        <f>IF('自由入力'!N29="","",'自由入力'!N29)</f>
        <v>13.15</v>
      </c>
      <c r="P9" s="383">
        <f>IF(O9="","",'自由入力'!AK29)</f>
        <v>15</v>
      </c>
      <c r="Q9" s="72">
        <f>IF('自由入力'!O29="","",'自由入力'!O29)</f>
        <v>12.25</v>
      </c>
      <c r="R9" s="383">
        <f>IF(O9="","",'自由入力'!AM29)</f>
        <v>35</v>
      </c>
      <c r="S9" s="73">
        <f>IF('自由入力'!AN29="","",'自由入力'!AN29)</f>
        <v>48.65</v>
      </c>
      <c r="T9" s="384">
        <f>IF(S9="","",'自由入力'!AO29)</f>
        <v>27</v>
      </c>
      <c r="U9" s="336"/>
      <c r="V9" s="333"/>
      <c r="W9" s="67"/>
    </row>
    <row r="10" spans="1:23" ht="24" customHeight="1">
      <c r="A10" s="43">
        <v>10</v>
      </c>
      <c r="C10" s="306"/>
      <c r="D10" s="290"/>
      <c r="E10" s="303"/>
      <c r="F10" s="304"/>
      <c r="G10" s="307"/>
      <c r="H10" s="290" t="str">
        <f>IF('自由入力'!H30="","",'自由入力'!H30)</f>
        <v>チーム得点</v>
      </c>
      <c r="I10" s="385"/>
      <c r="J10" s="75">
        <f>IF('自由入力'!J30="","",'自由入力'!J30)</f>
      </c>
      <c r="K10" s="76">
        <f>IF(H10="","",'自由入力'!L30)</f>
        <v>38</v>
      </c>
      <c r="L10" s="386"/>
      <c r="M10" s="77"/>
      <c r="N10" s="387"/>
      <c r="O10" s="76">
        <f>IF(H10="","",'自由入力'!N30)</f>
        <v>38.89999999999999</v>
      </c>
      <c r="P10" s="388"/>
      <c r="Q10" s="77">
        <f>IF(H10="","",'自由入力'!O30)</f>
        <v>38.14999999999999</v>
      </c>
      <c r="R10" s="388"/>
      <c r="S10" s="78">
        <f>U6</f>
        <v>115.04999999999998</v>
      </c>
      <c r="T10" s="389">
        <f>IF(H10="","",'自由入力'!AO30)</f>
      </c>
      <c r="U10" s="337"/>
      <c r="V10" s="334"/>
      <c r="W10" s="79"/>
    </row>
    <row r="11" spans="1:23" ht="24" customHeight="1">
      <c r="A11" s="43">
        <v>11</v>
      </c>
      <c r="C11" s="306"/>
      <c r="D11" s="305">
        <f>'自由入力'!D31</f>
        <v>6</v>
      </c>
      <c r="E11" s="299" t="str">
        <f>'自由入力'!E31&amp;"　"&amp;'自由入力'!F31</f>
        <v>埼玉　聖望学園</v>
      </c>
      <c r="F11" s="300"/>
      <c r="G11" s="305" t="str">
        <f>'自由入力'!G31</f>
        <v>三瓶　健一</v>
      </c>
      <c r="H11" s="54">
        <f>IF('自由入力'!H31="","",'自由入力'!H31)</f>
        <v>25</v>
      </c>
      <c r="I11" s="55" t="str">
        <f>IF('自由入力'!I31="","",'自由入力'!I31)</f>
        <v>岡田　志織</v>
      </c>
      <c r="J11" s="56">
        <f>IF('自由入力'!J31="","",'自由入力'!J31)</f>
        <v>3</v>
      </c>
      <c r="K11" s="80">
        <f>IF('自由入力'!L31="","",'自由入力'!L31)</f>
        <v>11.85</v>
      </c>
      <c r="L11" s="390">
        <f>IF(K11="","",'自由入力'!AG31)</f>
        <v>58</v>
      </c>
      <c r="M11" s="81">
        <f>IF('自由入力'!M31="","",'自由入力'!M31)</f>
        <v>11.05</v>
      </c>
      <c r="N11" s="391">
        <f>IF(M11="","",'自由入力'!AI31)</f>
        <v>31</v>
      </c>
      <c r="O11" s="80">
        <f>IF('自由入力'!N31="","",'自由入力'!N31)</f>
        <v>9.7</v>
      </c>
      <c r="P11" s="392">
        <f>IF(O11="","",'自由入力'!AK31)</f>
        <v>66</v>
      </c>
      <c r="Q11" s="81">
        <f>IF('自由入力'!O31="","",'自由入力'!O31)</f>
        <v>10.95</v>
      </c>
      <c r="R11" s="392">
        <f>IF(O11="","",'自由入力'!AM31)</f>
        <v>66</v>
      </c>
      <c r="S11" s="82">
        <f>IF('自由入力'!AN31="","",'自由入力'!AN31)</f>
        <v>43.55</v>
      </c>
      <c r="T11" s="393">
        <f>IF(S11="","",'自由入力'!AO31)</f>
        <v>63</v>
      </c>
      <c r="U11" s="335">
        <f>'自由入力'!Q35</f>
        <v>112.8</v>
      </c>
      <c r="V11" s="332">
        <f>IF(U11="","",'自由入力'!S35)</f>
        <v>4</v>
      </c>
      <c r="W11" s="60"/>
    </row>
    <row r="12" spans="1:23" ht="24" customHeight="1">
      <c r="A12" s="43">
        <v>12</v>
      </c>
      <c r="C12" s="306"/>
      <c r="D12" s="306"/>
      <c r="E12" s="301"/>
      <c r="F12" s="302"/>
      <c r="G12" s="306"/>
      <c r="H12" s="61">
        <f>IF('自由入力'!H32="","",'自由入力'!H32)</f>
        <v>26</v>
      </c>
      <c r="I12" s="62" t="str">
        <f>IF('自由入力'!I32="","",'自由入力'!I32)</f>
        <v>大場　杏実</v>
      </c>
      <c r="J12" s="63">
        <f>IF('自由入力'!J32="","",'自由入力'!J32)</f>
        <v>2</v>
      </c>
      <c r="K12" s="64">
        <f>IF('自由入力'!L32="","",'自由入力'!L32)</f>
        <v>12.55</v>
      </c>
      <c r="L12" s="377">
        <f>IF(K12="","",'自由入力'!AG32)</f>
        <v>34</v>
      </c>
      <c r="M12" s="65">
        <f>IF('自由入力'!M32="","",'自由入力'!M32)</f>
        <v>10.1</v>
      </c>
      <c r="N12" s="378">
        <f>IF(M12="","",'自由入力'!AI32)</f>
        <v>50</v>
      </c>
      <c r="O12" s="64">
        <f>IF('自由入力'!N32="","",'自由入力'!N32)</f>
        <v>10.1</v>
      </c>
      <c r="P12" s="379">
        <f>IF(O12="","",'自由入力'!AK32)</f>
        <v>64</v>
      </c>
      <c r="Q12" s="65">
        <f>IF('自由入力'!O32="","",'自由入力'!O32)</f>
        <v>12.25</v>
      </c>
      <c r="R12" s="379">
        <f>IF(O12="","",'自由入力'!AM32)</f>
        <v>35</v>
      </c>
      <c r="S12" s="66">
        <f>IF('自由入力'!AN32="","",'自由入力'!AN32)</f>
        <v>45</v>
      </c>
      <c r="T12" s="380">
        <f>IF(S12="","",'自由入力'!AO32)</f>
        <v>49</v>
      </c>
      <c r="U12" s="336"/>
      <c r="V12" s="333"/>
      <c r="W12" s="67" t="s">
        <v>360</v>
      </c>
    </row>
    <row r="13" spans="1:23" ht="24" customHeight="1">
      <c r="A13" s="43">
        <v>13</v>
      </c>
      <c r="C13" s="306"/>
      <c r="D13" s="306"/>
      <c r="E13" s="301"/>
      <c r="F13" s="302"/>
      <c r="G13" s="306"/>
      <c r="H13" s="61">
        <f>IF('自由入力'!H33="","",'自由入力'!H33)</f>
        <v>27</v>
      </c>
      <c r="I13" s="62" t="str">
        <f>IF('自由入力'!I33="","",'自由入力'!I33)</f>
        <v>大附　　遥</v>
      </c>
      <c r="J13" s="63">
        <f>IF('自由入力'!J33="","",'自由入力'!J33)</f>
        <v>2</v>
      </c>
      <c r="K13" s="64">
        <f>IF('自由入力'!L33="","",'自由入力'!L33)</f>
        <v>13.2</v>
      </c>
      <c r="L13" s="377">
        <f>IF(K13="","",'自由入力'!AG33)</f>
        <v>12</v>
      </c>
      <c r="M13" s="65">
        <f>IF('自由入力'!M33="","",'自由入力'!M33)</f>
        <v>12</v>
      </c>
      <c r="N13" s="378">
        <f>IF(M13="","",'自由入力'!AI33)</f>
        <v>21</v>
      </c>
      <c r="O13" s="64">
        <f>IF('自由入力'!N33="","",'自由入力'!N33)</f>
        <v>12.95</v>
      </c>
      <c r="P13" s="379">
        <f>IF(O13="","",'自由入力'!AK33)</f>
        <v>18</v>
      </c>
      <c r="Q13" s="65">
        <f>IF('自由入力'!O33="","",'自由入力'!O33)</f>
        <v>13.15</v>
      </c>
      <c r="R13" s="379">
        <f>IF(O13="","",'自由入力'!AM33)</f>
        <v>16</v>
      </c>
      <c r="S13" s="66">
        <f>IF('自由入力'!AN33="","",'自由入力'!AN33)</f>
        <v>51.3</v>
      </c>
      <c r="T13" s="380">
        <f>IF(S13="","",'自由入力'!AO33)</f>
        <v>15</v>
      </c>
      <c r="U13" s="336"/>
      <c r="V13" s="333"/>
      <c r="W13" s="67" t="s">
        <v>361</v>
      </c>
    </row>
    <row r="14" spans="1:23" ht="24" customHeight="1">
      <c r="A14" s="43">
        <v>14</v>
      </c>
      <c r="C14" s="306"/>
      <c r="D14" s="306"/>
      <c r="E14" s="301"/>
      <c r="F14" s="302"/>
      <c r="G14" s="306"/>
      <c r="H14" s="68">
        <f>IF('自由入力'!H34="","",'自由入力'!H34)</f>
        <v>28</v>
      </c>
      <c r="I14" s="69" t="str">
        <f>IF('自由入力'!I34="","",'自由入力'!I34)</f>
        <v>田中　　萠</v>
      </c>
      <c r="J14" s="70">
        <f>IF('自由入力'!J34="","",'自由入力'!J34)</f>
        <v>1</v>
      </c>
      <c r="K14" s="71">
        <f>IF('自由入力'!L34="","",'自由入力'!L34)</f>
        <v>13.05</v>
      </c>
      <c r="L14" s="381">
        <f>IF(K14="","",'自由入力'!AG34)</f>
        <v>14</v>
      </c>
      <c r="M14" s="72">
        <f>IF('自由入力'!M34="","",'自由入力'!M34)</f>
        <v>13.6</v>
      </c>
      <c r="N14" s="382">
        <f>IF(M14="","",'自由入力'!AI34)</f>
        <v>6</v>
      </c>
      <c r="O14" s="71">
        <f>IF('自由入力'!N34="","",'自由入力'!N34)</f>
        <v>12.25</v>
      </c>
      <c r="P14" s="383">
        <f>IF(O14="","",'自由入力'!AK34)</f>
        <v>33</v>
      </c>
      <c r="Q14" s="72">
        <f>IF('自由入力'!O34="","",'自由入力'!O34)</f>
        <v>13.3</v>
      </c>
      <c r="R14" s="383">
        <f>IF(O14="","",'自由入力'!AM34)</f>
        <v>13</v>
      </c>
      <c r="S14" s="73">
        <f>IF('自由入力'!AN34="","",'自由入力'!AN34)</f>
        <v>52.2</v>
      </c>
      <c r="T14" s="384">
        <f>IF(S14="","",'自由入力'!AO34)</f>
        <v>10</v>
      </c>
      <c r="U14" s="336"/>
      <c r="V14" s="333"/>
      <c r="W14" s="67" t="s">
        <v>362</v>
      </c>
    </row>
    <row r="15" spans="1:23" ht="24" customHeight="1">
      <c r="A15" s="43">
        <v>15</v>
      </c>
      <c r="C15" s="306"/>
      <c r="D15" s="307"/>
      <c r="E15" s="303"/>
      <c r="F15" s="304"/>
      <c r="G15" s="307"/>
      <c r="H15" s="290" t="str">
        <f>IF('自由入力'!H35="","",'自由入力'!H35)</f>
        <v>チーム得点</v>
      </c>
      <c r="I15" s="385"/>
      <c r="J15" s="75">
        <f>IF('自由入力'!J35="","",'自由入力'!J35)</f>
      </c>
      <c r="K15" s="76">
        <f>IF(H15="","",'自由入力'!L35)</f>
        <v>38.79999999999999</v>
      </c>
      <c r="L15" s="386"/>
      <c r="M15" s="77"/>
      <c r="N15" s="387"/>
      <c r="O15" s="76">
        <f>IF(H15="","",'自由入力'!N35)</f>
        <v>35.3</v>
      </c>
      <c r="P15" s="388"/>
      <c r="Q15" s="77">
        <f>IF(H15="","",'自由入力'!O35)</f>
        <v>38.7</v>
      </c>
      <c r="R15" s="388"/>
      <c r="S15" s="78">
        <f>U11</f>
        <v>112.8</v>
      </c>
      <c r="T15" s="389">
        <f>IF(H15="","",'自由入力'!AO35)</f>
      </c>
      <c r="U15" s="337"/>
      <c r="V15" s="334"/>
      <c r="W15" s="79" t="s">
        <v>355</v>
      </c>
    </row>
    <row r="16" spans="1:23" ht="24" customHeight="1">
      <c r="A16" s="43">
        <v>16</v>
      </c>
      <c r="C16" s="306"/>
      <c r="D16" s="305">
        <f>'自由入力'!D36</f>
        <v>7</v>
      </c>
      <c r="E16" s="299" t="str">
        <f>'自由入力'!E36&amp;"　"&amp;'自由入力'!F36</f>
        <v>千葉　銚子市立第四</v>
      </c>
      <c r="F16" s="300"/>
      <c r="G16" s="305" t="str">
        <f>'自由入力'!G36</f>
        <v>鈴木　洋志</v>
      </c>
      <c r="H16" s="54">
        <f>IF('自由入力'!H36="","",'自由入力'!H36)</f>
        <v>75</v>
      </c>
      <c r="I16" s="55" t="str">
        <f>IF('自由入力'!I36="","",'自由入力'!I36)</f>
        <v>髙田　莉菜</v>
      </c>
      <c r="J16" s="56">
        <f>IF('自由入力'!J36="","",'自由入力'!J36)</f>
        <v>3</v>
      </c>
      <c r="K16" s="57">
        <f>IF('自由入力'!L36="","",'自由入力'!L36)</f>
        <v>11.65</v>
      </c>
      <c r="L16" s="373">
        <f>IF(K16="","",'自由入力'!AG36)</f>
        <v>64</v>
      </c>
      <c r="M16" s="58">
        <f>IF('自由入力'!M36="","",'自由入力'!M36)</f>
        <v>10</v>
      </c>
      <c r="N16" s="374">
        <f>IF(M16="","",'自由入力'!AI36)</f>
        <v>52</v>
      </c>
      <c r="O16" s="57">
        <f>IF('自由入力'!N36="","",'自由入力'!N36)</f>
        <v>11.9</v>
      </c>
      <c r="P16" s="375">
        <f>IF(O16="","",'自由入力'!AK36)</f>
        <v>42</v>
      </c>
      <c r="Q16" s="58">
        <f>IF('自由入力'!O36="","",'自由入力'!O36)</f>
        <v>10.85</v>
      </c>
      <c r="R16" s="375">
        <f>IF(O16="","",'自由入力'!AM36)</f>
        <v>67</v>
      </c>
      <c r="S16" s="59">
        <f>IF('自由入力'!AN36="","",'自由入力'!AN36)</f>
        <v>44.4</v>
      </c>
      <c r="T16" s="376">
        <f>IF(S16="","",'自由入力'!AO36)</f>
        <v>55</v>
      </c>
      <c r="U16" s="335">
        <f>'自由入力'!Q40</f>
        <v>91.6</v>
      </c>
      <c r="V16" s="332">
        <f>IF(U16="","",'自由入力'!S40)</f>
        <v>12</v>
      </c>
      <c r="W16" s="60"/>
    </row>
    <row r="17" spans="1:23" ht="24" customHeight="1">
      <c r="A17" s="43">
        <v>17</v>
      </c>
      <c r="C17" s="306"/>
      <c r="D17" s="306"/>
      <c r="E17" s="301"/>
      <c r="F17" s="302"/>
      <c r="G17" s="306"/>
      <c r="H17" s="61">
        <f>IF('自由入力'!H37="","",'自由入力'!H37)</f>
        <v>76</v>
      </c>
      <c r="I17" s="62" t="str">
        <f>IF('自由入力'!I37="","",'自由入力'!I37)</f>
        <v>加藤　愛梨</v>
      </c>
      <c r="J17" s="63">
        <f>IF('自由入力'!J37="","",'自由入力'!J37)</f>
        <v>2</v>
      </c>
      <c r="K17" s="64">
        <f>IF('自由入力'!L37="","",'自由入力'!L37)</f>
        <v>12.5</v>
      </c>
      <c r="L17" s="377">
        <f>IF(K17="","",'自由入力'!AG37)</f>
        <v>37</v>
      </c>
      <c r="M17" s="65">
        <f>IF('自由入力'!M37="","",'自由入力'!M37)</f>
        <v>8.4</v>
      </c>
      <c r="N17" s="378">
        <f>IF(M17="","",'自由入力'!AI37)</f>
        <v>70</v>
      </c>
      <c r="O17" s="64">
        <f>IF('自由入力'!N37="","",'自由入力'!N37)</f>
        <v>8.1</v>
      </c>
      <c r="P17" s="379">
        <f>IF(O17="","",'自由入力'!AK37)</f>
        <v>80</v>
      </c>
      <c r="Q17" s="65">
        <f>IF('自由入力'!O37="","",'自由入力'!O37)</f>
        <v>11.6</v>
      </c>
      <c r="R17" s="379">
        <f>IF(O17="","",'自由入力'!AM37)</f>
        <v>53</v>
      </c>
      <c r="S17" s="66">
        <f>IF('自由入力'!AN37="","",'自由入力'!AN37)</f>
        <v>40.6</v>
      </c>
      <c r="T17" s="380">
        <f>IF(S17="","",'自由入力'!AO37)</f>
        <v>70</v>
      </c>
      <c r="U17" s="336"/>
      <c r="V17" s="333"/>
      <c r="W17" s="67"/>
    </row>
    <row r="18" spans="1:23" ht="24" customHeight="1">
      <c r="A18" s="43">
        <v>18</v>
      </c>
      <c r="C18" s="306"/>
      <c r="D18" s="306"/>
      <c r="E18" s="301"/>
      <c r="F18" s="302"/>
      <c r="G18" s="306"/>
      <c r="H18" s="61">
        <f>IF('自由入力'!H38="","",'自由入力'!H38)</f>
        <v>77</v>
      </c>
      <c r="I18" s="62" t="str">
        <f>IF('自由入力'!I38="","",'自由入力'!I38)</f>
        <v>小林　真由</v>
      </c>
      <c r="J18" s="63">
        <f>IF('自由入力'!J38="","",'自由入力'!J38)</f>
        <v>1</v>
      </c>
      <c r="K18" s="64">
        <f>IF('自由入力'!L38="","",'自由入力'!L38)</f>
        <v>9.95</v>
      </c>
      <c r="L18" s="377">
        <f>IF(K18="","",'自由入力'!AG38)</f>
        <v>91</v>
      </c>
      <c r="M18" s="65">
        <f>IF('自由入力'!M38="","",'自由入力'!M38)</f>
        <v>6.9</v>
      </c>
      <c r="N18" s="378">
        <f>IF(M18="","",'自由入力'!AI38)</f>
        <v>78</v>
      </c>
      <c r="O18" s="64">
        <f>IF('自由入力'!N38="","",'自由入力'!N38)</f>
        <v>7.45</v>
      </c>
      <c r="P18" s="379">
        <f>IF(O18="","",'自由入力'!AK38)</f>
        <v>84</v>
      </c>
      <c r="Q18" s="65">
        <f>IF('自由入力'!O38="","",'自由入力'!O38)</f>
        <v>7.6</v>
      </c>
      <c r="R18" s="379">
        <f>IF(O18="","",'自由入力'!AM38)</f>
        <v>85</v>
      </c>
      <c r="S18" s="66">
        <f>IF('自由入力'!AN38="","",'自由入力'!AN38)</f>
        <v>31.9</v>
      </c>
      <c r="T18" s="380">
        <f>IF(S18="","",'自由入力'!AO38)</f>
        <v>86</v>
      </c>
      <c r="U18" s="336"/>
      <c r="V18" s="333"/>
      <c r="W18" s="67"/>
    </row>
    <row r="19" spans="1:23" ht="24" customHeight="1">
      <c r="A19" s="43">
        <v>19</v>
      </c>
      <c r="C19" s="306"/>
      <c r="D19" s="306"/>
      <c r="E19" s="301"/>
      <c r="F19" s="302"/>
      <c r="G19" s="306"/>
      <c r="H19" s="68">
        <f>IF('自由入力'!H39="","",'自由入力'!H39)</f>
        <v>78</v>
      </c>
      <c r="I19" s="69">
        <f>IF('自由入力'!I39="","",'自由入力'!I39)</f>
      </c>
      <c r="J19" s="70">
        <f>IF('自由入力'!J39="","",'自由入力'!J39)</f>
      </c>
      <c r="K19" s="71">
        <f>IF('自由入力'!L39="","",'自由入力'!L39)</f>
      </c>
      <c r="L19" s="381">
        <f>IF(K19="","",'自由入力'!AG39)</f>
      </c>
      <c r="M19" s="72">
        <f>IF('自由入力'!M39="","",'自由入力'!M39)</f>
      </c>
      <c r="N19" s="382">
        <f>IF(M19="","",'自由入力'!AI39)</f>
      </c>
      <c r="O19" s="71">
        <f>IF('自由入力'!N39="","",'自由入力'!N39)</f>
      </c>
      <c r="P19" s="383">
        <f>IF(O19="","",'自由入力'!AK39)</f>
      </c>
      <c r="Q19" s="72">
        <f>IF('自由入力'!O39="","",'自由入力'!O39)</f>
      </c>
      <c r="R19" s="383">
        <f>IF(O19="","",'自由入力'!AM39)</f>
      </c>
      <c r="S19" s="73">
        <f>IF('自由入力'!AN39="","",'自由入力'!AN39)</f>
      </c>
      <c r="T19" s="384">
        <f>IF(S19="","",'自由入力'!AO39)</f>
      </c>
      <c r="U19" s="336"/>
      <c r="V19" s="333"/>
      <c r="W19" s="67"/>
    </row>
    <row r="20" spans="1:23" ht="24" customHeight="1">
      <c r="A20" s="43">
        <v>20</v>
      </c>
      <c r="C20" s="306"/>
      <c r="D20" s="307"/>
      <c r="E20" s="303"/>
      <c r="F20" s="304"/>
      <c r="G20" s="307"/>
      <c r="H20" s="290" t="str">
        <f>IF('自由入力'!H40="","",'自由入力'!H40)</f>
        <v>チーム得点</v>
      </c>
      <c r="I20" s="385"/>
      <c r="J20" s="75">
        <f>IF('自由入力'!J40="","",'自由入力'!J40)</f>
      </c>
      <c r="K20" s="76">
        <f>IF(H20="","",'自由入力'!L40)</f>
        <v>34.099999999999994</v>
      </c>
      <c r="L20" s="386"/>
      <c r="M20" s="77"/>
      <c r="N20" s="387"/>
      <c r="O20" s="76">
        <f>IF(H20="","",'自由入力'!N40)</f>
        <v>27.45</v>
      </c>
      <c r="P20" s="388"/>
      <c r="Q20" s="77">
        <f>IF(H20="","",'自由入力'!O40)</f>
        <v>30.049999999999997</v>
      </c>
      <c r="R20" s="388"/>
      <c r="S20" s="78">
        <f>U16</f>
        <v>91.6</v>
      </c>
      <c r="T20" s="389">
        <f>IF(H20="","",'自由入力'!AO40)</f>
      </c>
      <c r="U20" s="337"/>
      <c r="V20" s="334"/>
      <c r="W20" s="79"/>
    </row>
    <row r="21" spans="1:23" ht="24" customHeight="1">
      <c r="A21" s="43">
        <v>21</v>
      </c>
      <c r="C21" s="306"/>
      <c r="D21" s="305">
        <f>'自由入力'!D41</f>
        <v>8</v>
      </c>
      <c r="E21" s="83" t="str">
        <f>IF('自由入力'!E41="","",'自由入力'!E41)</f>
        <v>千葉</v>
      </c>
      <c r="F21" s="84" t="str">
        <f>IF('自由入力'!F41="","",'自由入力'!F41)</f>
        <v>佐倉市立臼井南</v>
      </c>
      <c r="G21" s="56" t="str">
        <f>IF('自由入力'!G41="","",'自由入力'!G41)</f>
        <v>五十嵐　公一</v>
      </c>
      <c r="H21" s="54">
        <f>IF('自由入力'!H41="","",'自由入力'!H41)</f>
        <v>174</v>
      </c>
      <c r="I21" s="55" t="str">
        <f>IF('自由入力'!I41="","",'自由入力'!I41)</f>
        <v>道林　千咲希</v>
      </c>
      <c r="J21" s="56">
        <f>IF('自由入力'!J41="","",'自由入力'!J41)</f>
        <v>2</v>
      </c>
      <c r="K21" s="80">
        <f>IF('自由入力'!L41="","",'自由入力'!L41)</f>
        <v>12.4</v>
      </c>
      <c r="L21" s="390">
        <f>IF(K21="","",'自由入力'!AG41)</f>
        <v>42</v>
      </c>
      <c r="M21" s="81">
        <f>IF('自由入力'!M41="","",'自由入力'!M41)</f>
        <v>11.95</v>
      </c>
      <c r="N21" s="391">
        <f>IF(M21="","",'自由入力'!AI41)</f>
        <v>22</v>
      </c>
      <c r="O21" s="80">
        <f>IF('自由入力'!N41="","",'自由入力'!N41)</f>
        <v>12.8</v>
      </c>
      <c r="P21" s="392">
        <f>IF(O21="","",'自由入力'!AK41)</f>
        <v>20</v>
      </c>
      <c r="Q21" s="81">
        <f>IF('自由入力'!O41="","",'自由入力'!O41)</f>
        <v>11.4</v>
      </c>
      <c r="R21" s="392">
        <f>IF(O21="","",'自由入力'!AM41)</f>
        <v>58</v>
      </c>
      <c r="S21" s="82">
        <f>IF('自由入力'!AN41="","",'自由入力'!AN41)</f>
        <v>48.550000000000004</v>
      </c>
      <c r="T21" s="393">
        <f>IF(S21="","",'自由入力'!AO41)</f>
        <v>30</v>
      </c>
      <c r="U21" s="335">
        <f>'自由入力'!Q45</f>
      </c>
      <c r="V21" s="332">
        <f>IF(U21="","",'自由入力'!S45)</f>
      </c>
      <c r="W21" s="60"/>
    </row>
    <row r="22" spans="1:23" ht="24" customHeight="1">
      <c r="A22" s="43">
        <v>22</v>
      </c>
      <c r="C22" s="306"/>
      <c r="D22" s="306"/>
      <c r="E22" s="85" t="str">
        <f>IF('自由入力'!E42="","",'自由入力'!E42)</f>
        <v>栃木</v>
      </c>
      <c r="F22" s="86" t="str">
        <f>IF('自由入力'!F42="","",'自由入力'!F42)</f>
        <v>矢板市立矢板</v>
      </c>
      <c r="G22" s="63" t="str">
        <f>IF('自由入力'!G42="","",'自由入力'!G42)</f>
        <v>和氣　美紀</v>
      </c>
      <c r="H22" s="61">
        <f>IF('自由入力'!H42="","",'自由入力'!H42)</f>
        <v>164</v>
      </c>
      <c r="I22" s="62" t="str">
        <f>IF('自由入力'!I42="","",'自由入力'!I42)</f>
        <v>永井　ひかる</v>
      </c>
      <c r="J22" s="63">
        <f>IF('自由入力'!J42="","",'自由入力'!J42)</f>
        <v>3</v>
      </c>
      <c r="K22" s="64">
        <f>IF('自由入力'!L42="","",'自由入力'!L42)</f>
        <v>10.4</v>
      </c>
      <c r="L22" s="377">
        <f>IF(K22="","",'自由入力'!AG42)</f>
        <v>81</v>
      </c>
      <c r="M22" s="65">
        <f>IF('自由入力'!M42="","",'自由入力'!M42)</f>
        <v>6.7</v>
      </c>
      <c r="N22" s="378">
        <f>IF(M22="","",'自由入力'!AI42)</f>
        <v>80</v>
      </c>
      <c r="O22" s="64">
        <f>IF('自由入力'!N42="","",'自由入力'!N42)</f>
        <v>7.2</v>
      </c>
      <c r="P22" s="379">
        <f>IF(O22="","",'自由入力'!AK42)</f>
        <v>88</v>
      </c>
      <c r="Q22" s="65">
        <f>IF('自由入力'!O42="","",'自由入力'!O42)</f>
        <v>9.5</v>
      </c>
      <c r="R22" s="379">
        <f>IF(O22="","",'自由入力'!AM42)</f>
        <v>78</v>
      </c>
      <c r="S22" s="66">
        <f>IF('自由入力'!AN42="","",'自由入力'!AN42)</f>
        <v>33.8</v>
      </c>
      <c r="T22" s="380">
        <f>IF(S22="","",'自由入力'!AO42)</f>
        <v>83</v>
      </c>
      <c r="U22" s="336"/>
      <c r="V22" s="333"/>
      <c r="W22" s="67"/>
    </row>
    <row r="23" spans="1:23" ht="24" customHeight="1">
      <c r="A23" s="43">
        <v>23</v>
      </c>
      <c r="C23" s="306"/>
      <c r="D23" s="306"/>
      <c r="E23" s="85" t="str">
        <f>IF('自由入力'!E43="","",'自由入力'!E43)</f>
        <v>山梨</v>
      </c>
      <c r="F23" s="86" t="str">
        <f>IF('自由入力'!F43="","",'自由入力'!F43)</f>
        <v>甲府市立北西</v>
      </c>
      <c r="G23" s="63" t="str">
        <f>IF('自由入力'!G43="","",'自由入力'!G43)</f>
        <v>本田　恵美</v>
      </c>
      <c r="H23" s="61">
        <f>IF('自由入力'!H43="","",'自由入力'!H43)</f>
        <v>104</v>
      </c>
      <c r="I23" s="62" t="str">
        <f>IF('自由入力'!I43="","",'自由入力'!I43)</f>
        <v>西山　莉央</v>
      </c>
      <c r="J23" s="63">
        <f>IF('自由入力'!J43="","",'自由入力'!J43)</f>
        <v>2</v>
      </c>
      <c r="K23" s="64">
        <f>IF('自由入力'!L43="","",'自由入力'!L43)</f>
        <v>12.7</v>
      </c>
      <c r="L23" s="377">
        <f>IF(K23="","",'自由入力'!AG43)</f>
        <v>22</v>
      </c>
      <c r="M23" s="65">
        <f>IF('自由入力'!M43="","",'自由入力'!M43)</f>
        <v>8.05</v>
      </c>
      <c r="N23" s="378">
        <f>IF(M23="","",'自由入力'!AI43)</f>
        <v>73</v>
      </c>
      <c r="O23" s="64">
        <f>IF('自由入力'!N43="","",'自由入力'!N43)</f>
        <v>9.2</v>
      </c>
      <c r="P23" s="379">
        <f>IF(O23="","",'自由入力'!AK43)</f>
        <v>73</v>
      </c>
      <c r="Q23" s="65">
        <f>IF('自由入力'!O43="","",'自由入力'!O43)</f>
        <v>12</v>
      </c>
      <c r="R23" s="379">
        <f>IF(O23="","",'自由入力'!AM43)</f>
        <v>40</v>
      </c>
      <c r="S23" s="66">
        <f>IF('自由入力'!AN43="","",'自由入力'!AN43)</f>
        <v>41.95</v>
      </c>
      <c r="T23" s="380">
        <f>IF(S23="","",'自由入力'!AO43)</f>
        <v>69</v>
      </c>
      <c r="U23" s="336"/>
      <c r="V23" s="333"/>
      <c r="W23" s="67"/>
    </row>
    <row r="24" spans="1:23" ht="24" customHeight="1">
      <c r="A24" s="43">
        <v>24</v>
      </c>
      <c r="C24" s="306"/>
      <c r="D24" s="306"/>
      <c r="E24" s="85" t="str">
        <f>IF('自由入力'!E44="","",'自由入力'!E44)</f>
        <v>茨城</v>
      </c>
      <c r="F24" s="86" t="str">
        <f>IF('自由入力'!F44="","",'自由入力'!F44)</f>
        <v>潮来市立潮来第一</v>
      </c>
      <c r="G24" s="63" t="str">
        <f>IF('自由入力'!G44="","",'自由入力'!G44)</f>
        <v>村木　暁子</v>
      </c>
      <c r="H24" s="61">
        <f>IF('自由入力'!H44="","",'自由入力'!H44)</f>
        <v>144</v>
      </c>
      <c r="I24" s="62" t="str">
        <f>IF('自由入力'!I44="","",'自由入力'!I44)</f>
        <v>越川　むつみ</v>
      </c>
      <c r="J24" s="63">
        <f>IF('自由入力'!J44="","",'自由入力'!J44)</f>
        <v>3</v>
      </c>
      <c r="K24" s="71">
        <f>IF('自由入力'!L44="","",'自由入力'!L44)</f>
        <v>12.9</v>
      </c>
      <c r="L24" s="381">
        <f>IF(K24="","",'自由入力'!AG44)</f>
        <v>16</v>
      </c>
      <c r="M24" s="72">
        <f>IF('自由入力'!M44="","",'自由入力'!M44)</f>
        <v>10.6</v>
      </c>
      <c r="N24" s="382">
        <f>IF(M24="","",'自由入力'!AI44)</f>
        <v>39</v>
      </c>
      <c r="O24" s="71">
        <f>IF('自由入力'!N44="","",'自由入力'!N44)</f>
        <v>13</v>
      </c>
      <c r="P24" s="383">
        <f>IF(O24="","",'自由入力'!AK44)</f>
        <v>17</v>
      </c>
      <c r="Q24" s="72">
        <f>IF('自由入力'!O44="","",'自由入力'!O44)</f>
        <v>12.15</v>
      </c>
      <c r="R24" s="383">
        <f>IF(O24="","",'自由入力'!AM44)</f>
        <v>38</v>
      </c>
      <c r="S24" s="73">
        <f>IF('自由入力'!AN44="","",'自由入力'!AN44)</f>
        <v>48.65</v>
      </c>
      <c r="T24" s="384">
        <f>IF(S24="","",'自由入力'!AO44)</f>
        <v>27</v>
      </c>
      <c r="U24" s="336"/>
      <c r="V24" s="333"/>
      <c r="W24" s="67"/>
    </row>
    <row r="25" spans="1:23" ht="24" customHeight="1">
      <c r="A25" s="43">
        <v>25</v>
      </c>
      <c r="C25" s="307"/>
      <c r="D25" s="307"/>
      <c r="E25" s="87">
        <f>IF('自由入力'!E45="","",'自由入力'!E45)</f>
      </c>
      <c r="F25" s="70" t="str">
        <f>IF('自由入力'!F45="","",'自由入力'!F45)</f>
        <v>個人Ｂ</v>
      </c>
      <c r="G25" s="70">
        <f>IF('自由入力'!G45="","",'自由入力'!G45)</f>
      </c>
      <c r="H25" s="68">
        <f>IF('自由入力'!H45="","",'自由入力'!H45)</f>
      </c>
      <c r="I25" s="88">
        <f>IF('自由入力'!I45="","",'自由入力'!I45)</f>
      </c>
      <c r="J25" s="68">
        <f>IF('自由入力'!J45="","",'自由入力'!J45)</f>
      </c>
      <c r="K25" s="89">
        <f>IF(H25="","",'自由入力'!L45)</f>
      </c>
      <c r="L25" s="394"/>
      <c r="M25" s="90"/>
      <c r="N25" s="395"/>
      <c r="O25" s="89">
        <f>IF(H25="","",'自由入力'!N45)</f>
      </c>
      <c r="P25" s="396"/>
      <c r="Q25" s="90">
        <f>IF(H25="","",'自由入力'!O45)</f>
      </c>
      <c r="R25" s="396"/>
      <c r="S25" s="91">
        <f>U21</f>
      </c>
      <c r="T25" s="397">
        <f>IF(H25="","",'自由入力'!AO45)</f>
      </c>
      <c r="U25" s="337"/>
      <c r="V25" s="334"/>
      <c r="W25" s="79"/>
    </row>
  </sheetData>
  <sheetProtection/>
  <mergeCells count="38">
    <mergeCell ref="V4:V5"/>
    <mergeCell ref="W4:W5"/>
    <mergeCell ref="C2:I2"/>
    <mergeCell ref="L2:P2"/>
    <mergeCell ref="R2:V2"/>
    <mergeCell ref="K3:S3"/>
    <mergeCell ref="V3:W3"/>
    <mergeCell ref="C4:C5"/>
    <mergeCell ref="D4:D5"/>
    <mergeCell ref="E4:F5"/>
    <mergeCell ref="G11:G15"/>
    <mergeCell ref="U11:U15"/>
    <mergeCell ref="I4:I5"/>
    <mergeCell ref="J4:J5"/>
    <mergeCell ref="K4:S4"/>
    <mergeCell ref="U4:U5"/>
    <mergeCell ref="G4:G5"/>
    <mergeCell ref="H4:H5"/>
    <mergeCell ref="U16:U20"/>
    <mergeCell ref="V16:V20"/>
    <mergeCell ref="C6:C25"/>
    <mergeCell ref="D6:D10"/>
    <mergeCell ref="E6:F10"/>
    <mergeCell ref="G6:G10"/>
    <mergeCell ref="U6:U10"/>
    <mergeCell ref="V6:V10"/>
    <mergeCell ref="D11:D15"/>
    <mergeCell ref="E11:F15"/>
    <mergeCell ref="D21:D25"/>
    <mergeCell ref="U21:U25"/>
    <mergeCell ref="V21:V25"/>
    <mergeCell ref="H20:I20"/>
    <mergeCell ref="H15:I15"/>
    <mergeCell ref="H10:I10"/>
    <mergeCell ref="V11:V15"/>
    <mergeCell ref="D16:D20"/>
    <mergeCell ref="E16:F20"/>
    <mergeCell ref="G16:G20"/>
  </mergeCells>
  <dataValidations count="2">
    <dataValidation allowBlank="1" showInputMessage="1" showErrorMessage="1" imeMode="off" sqref="K21:V21 W4 X1:IV25 L1:W1 A1:K5 G11:G14 V2:W2 W11:W14 W16:W19 W21:W24 W6:W9 G16:G19 G6:G9 L2:U5 K16:V16 A26:IV65536 K22:T25 J6:J20 G21:J25 L6:V6 V4:V5 I16:I19 I6:I9 K11:V11 A6:F25 I11:I14 H6:H20 K12:T15 K17:T20 K6:K10 L7:T10"/>
    <dataValidation allowBlank="1" showInputMessage="1" showErrorMessage="1" imeMode="on" sqref="V3:W3"/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zoomScale="88" zoomScaleNormal="88" zoomScalePageLayoutView="0" workbookViewId="0" topLeftCell="A1">
      <pane xSplit="8" ySplit="5" topLeftCell="I6" activePane="bottomRight" state="frozen"/>
      <selection pane="topLeft" activeCell="E6" sqref="E6:F10"/>
      <selection pane="topRight" activeCell="E6" sqref="E6:F10"/>
      <selection pane="bottomLeft" activeCell="E6" sqref="E6:F10"/>
      <selection pane="bottomRight" activeCell="A32" sqref="A32"/>
    </sheetView>
  </sheetViews>
  <sheetFormatPr defaultColWidth="9.140625" defaultRowHeight="24" customHeight="1"/>
  <cols>
    <col min="1" max="2" width="2.57421875" style="43" customWidth="1"/>
    <col min="3" max="4" width="3.140625" style="43" customWidth="1"/>
    <col min="5" max="5" width="9.57421875" style="43" customWidth="1"/>
    <col min="6" max="6" width="15.57421875" style="43" customWidth="1"/>
    <col min="7" max="7" width="10.57421875" style="43" customWidth="1"/>
    <col min="8" max="8" width="3.57421875" style="43" customWidth="1"/>
    <col min="9" max="9" width="14.57421875" style="92" customWidth="1"/>
    <col min="10" max="10" width="3.57421875" style="43" customWidth="1"/>
    <col min="11" max="11" width="6.57421875" style="43" customWidth="1"/>
    <col min="12" max="12" width="4.7109375" style="43" customWidth="1"/>
    <col min="13" max="13" width="6.57421875" style="43" customWidth="1"/>
    <col min="14" max="14" width="4.7109375" style="43" customWidth="1"/>
    <col min="15" max="15" width="6.57421875" style="43" customWidth="1"/>
    <col min="16" max="16" width="4.7109375" style="43" customWidth="1"/>
    <col min="17" max="17" width="6.57421875" style="43" customWidth="1"/>
    <col min="18" max="18" width="4.7109375" style="43" customWidth="1"/>
    <col min="19" max="19" width="6.57421875" style="43" customWidth="1"/>
    <col min="20" max="20" width="4.7109375" style="43" customWidth="1"/>
    <col min="21" max="21" width="8.57421875" style="43" customWidth="1"/>
    <col min="22" max="22" width="6.57421875" style="43" customWidth="1"/>
    <col min="23" max="23" width="10.57421875" style="43" customWidth="1"/>
    <col min="24" max="24" width="15.57421875" style="43" customWidth="1"/>
    <col min="25" max="16384" width="9.00390625" style="43" customWidth="1"/>
  </cols>
  <sheetData>
    <row r="1" spans="1:23" ht="24" customHeight="1">
      <c r="A1" s="43">
        <v>1</v>
      </c>
      <c r="B1" s="43">
        <v>2</v>
      </c>
      <c r="C1" s="43">
        <v>3</v>
      </c>
      <c r="D1" s="43">
        <v>4</v>
      </c>
      <c r="E1" s="43">
        <v>5</v>
      </c>
      <c r="F1" s="43">
        <v>6</v>
      </c>
      <c r="G1" s="43">
        <v>7</v>
      </c>
      <c r="H1" s="43">
        <v>8</v>
      </c>
      <c r="I1" s="43">
        <v>9</v>
      </c>
      <c r="J1" s="43">
        <v>10</v>
      </c>
      <c r="K1" s="43">
        <v>11</v>
      </c>
      <c r="L1" s="43">
        <v>12</v>
      </c>
      <c r="M1" s="43">
        <v>13</v>
      </c>
      <c r="N1" s="43">
        <v>14</v>
      </c>
      <c r="O1" s="43">
        <v>15</v>
      </c>
      <c r="P1" s="43">
        <v>16</v>
      </c>
      <c r="Q1" s="43">
        <v>17</v>
      </c>
      <c r="R1" s="43">
        <v>18</v>
      </c>
      <c r="S1" s="43">
        <v>19</v>
      </c>
      <c r="T1" s="43">
        <v>20</v>
      </c>
      <c r="U1" s="43">
        <v>21</v>
      </c>
      <c r="V1" s="43">
        <v>22</v>
      </c>
      <c r="W1" s="43">
        <v>23</v>
      </c>
    </row>
    <row r="2" spans="1:22" ht="24" customHeight="1">
      <c r="A2" s="43">
        <v>2</v>
      </c>
      <c r="C2" s="322" t="str">
        <f>'自由入力'!$C$2</f>
        <v>平成２４年度　第４３回　関東中学校体操競技大会</v>
      </c>
      <c r="D2" s="322"/>
      <c r="E2" s="322"/>
      <c r="F2" s="322"/>
      <c r="G2" s="322"/>
      <c r="H2" s="322"/>
      <c r="I2" s="322"/>
      <c r="K2" s="43" t="str">
        <f>'自由入力'!$M$2</f>
        <v>日　時</v>
      </c>
      <c r="L2" s="322" t="str">
        <f>'自由入力'!$N$2</f>
        <v>平成２４年８月８日～１０日</v>
      </c>
      <c r="M2" s="322"/>
      <c r="N2" s="322"/>
      <c r="O2" s="322"/>
      <c r="P2" s="322"/>
      <c r="Q2" s="43" t="str">
        <f>'自由入力'!$U$2</f>
        <v>場　所</v>
      </c>
      <c r="R2" s="322" t="str">
        <f>'自由入力'!$Z$2</f>
        <v>千葉県総合スポーツセンター体育館</v>
      </c>
      <c r="S2" s="322"/>
      <c r="T2" s="322"/>
      <c r="U2" s="322"/>
      <c r="V2" s="322"/>
    </row>
    <row r="3" spans="1:23" ht="24" customHeight="1">
      <c r="A3" s="43">
        <v>3</v>
      </c>
      <c r="C3" s="44"/>
      <c r="D3" s="44"/>
      <c r="E3" s="44"/>
      <c r="F3" s="44"/>
      <c r="G3" s="44"/>
      <c r="H3" s="44"/>
      <c r="I3" s="43"/>
      <c r="K3" s="323" t="str">
        <f>'自由入力'!L3</f>
        <v>体　操　競　技　女　子　記　録　表</v>
      </c>
      <c r="L3" s="323"/>
      <c r="M3" s="323"/>
      <c r="N3" s="323"/>
      <c r="O3" s="323"/>
      <c r="P3" s="323"/>
      <c r="Q3" s="323"/>
      <c r="R3" s="323"/>
      <c r="S3" s="323"/>
      <c r="T3" s="45"/>
      <c r="V3" s="323" t="s">
        <v>57</v>
      </c>
      <c r="W3" s="323"/>
    </row>
    <row r="4" spans="1:23" ht="24" customHeight="1">
      <c r="A4" s="43">
        <v>4</v>
      </c>
      <c r="C4" s="324" t="str">
        <f>'自由入力'!$C$4</f>
        <v>組</v>
      </c>
      <c r="D4" s="310" t="str">
        <f>'自由入力'!$D$4</f>
        <v>番号</v>
      </c>
      <c r="E4" s="325" t="str">
        <f>'自由入力'!$E$4</f>
        <v>学　校　名</v>
      </c>
      <c r="F4" s="308"/>
      <c r="G4" s="317" t="str">
        <f>'自由入力'!$G$4</f>
        <v>監督名</v>
      </c>
      <c r="H4" s="310" t="str">
        <f>'自由入力'!$H$4</f>
        <v>背番号</v>
      </c>
      <c r="I4" s="308" t="str">
        <f>'自由入力'!$I$4</f>
        <v>選　手　名</v>
      </c>
      <c r="J4" s="310" t="str">
        <f>'自由入力'!$J$4</f>
        <v>学年</v>
      </c>
      <c r="K4" s="312" t="str">
        <f>'自由入力'!$L$4</f>
        <v>自由演技</v>
      </c>
      <c r="L4" s="312"/>
      <c r="M4" s="313"/>
      <c r="N4" s="313"/>
      <c r="O4" s="313"/>
      <c r="P4" s="313"/>
      <c r="Q4" s="313"/>
      <c r="R4" s="314"/>
      <c r="S4" s="314"/>
      <c r="T4" s="49"/>
      <c r="U4" s="315" t="str">
        <f>'自由入力'!AN5</f>
        <v>合　計</v>
      </c>
      <c r="V4" s="319" t="str">
        <f>'自由入力'!AO4</f>
        <v>順位</v>
      </c>
      <c r="W4" s="321" t="s">
        <v>55</v>
      </c>
    </row>
    <row r="5" spans="1:23" ht="24" customHeight="1">
      <c r="A5" s="43">
        <v>5</v>
      </c>
      <c r="C5" s="324"/>
      <c r="D5" s="311"/>
      <c r="E5" s="326"/>
      <c r="F5" s="327"/>
      <c r="G5" s="318"/>
      <c r="H5" s="311"/>
      <c r="I5" s="309"/>
      <c r="J5" s="311"/>
      <c r="K5" s="50" t="str">
        <f>'自由入力'!$L$5</f>
        <v>跳　馬</v>
      </c>
      <c r="L5" s="46" t="s">
        <v>24</v>
      </c>
      <c r="M5" s="236" t="str">
        <f>'自由入力'!$M$5</f>
        <v>段違い
平行棒</v>
      </c>
      <c r="N5" s="48" t="s">
        <v>24</v>
      </c>
      <c r="O5" s="50" t="str">
        <f>'自由入力'!$N$5</f>
        <v>平均台</v>
      </c>
      <c r="P5" s="51" t="s">
        <v>24</v>
      </c>
      <c r="Q5" s="47" t="str">
        <f>'自由入力'!$O$5</f>
        <v>ゆ　か</v>
      </c>
      <c r="R5" s="51" t="s">
        <v>24</v>
      </c>
      <c r="S5" s="52" t="str">
        <f>'自由入力'!$R$5</f>
        <v>合　計</v>
      </c>
      <c r="T5" s="53" t="s">
        <v>24</v>
      </c>
      <c r="U5" s="316"/>
      <c r="V5" s="320"/>
      <c r="W5" s="321"/>
    </row>
    <row r="6" spans="1:23" ht="24" customHeight="1">
      <c r="A6" s="43">
        <v>6</v>
      </c>
      <c r="C6" s="305">
        <f>'自由入力'!C46</f>
        <v>3</v>
      </c>
      <c r="D6" s="290">
        <f>'自由入力'!D46</f>
        <v>9</v>
      </c>
      <c r="E6" s="299" t="str">
        <f>'自由入力'!E46&amp;"　"&amp;'自由入力'!F46</f>
        <v>茨城　鉾田市立鉾田南</v>
      </c>
      <c r="F6" s="300"/>
      <c r="G6" s="305" t="str">
        <f>'自由入力'!G46</f>
        <v>高橋　正和</v>
      </c>
      <c r="H6" s="54">
        <f>IF('自由入力'!H46="","",'自由入力'!H46)</f>
        <v>45</v>
      </c>
      <c r="I6" s="55" t="str">
        <f>IF('自由入力'!I46="","",'自由入力'!I46)</f>
        <v>雜賀　七海</v>
      </c>
      <c r="J6" s="56">
        <f>IF('自由入力'!J46="","",'自由入力'!J46)</f>
        <v>3</v>
      </c>
      <c r="K6" s="57">
        <f>IF('自由入力'!L46="","",'自由入力'!L46)</f>
        <v>10.1</v>
      </c>
      <c r="L6" s="373">
        <f>IF(K6="","",'自由入力'!AG46)</f>
        <v>87</v>
      </c>
      <c r="M6" s="58">
        <f>IF('自由入力'!M46="","",'自由入力'!M46)</f>
        <v>7.55</v>
      </c>
      <c r="N6" s="374">
        <f>IF(M6="","",'自由入力'!AI46)</f>
        <v>75</v>
      </c>
      <c r="O6" s="57">
        <f>IF('自由入力'!N46="","",'自由入力'!N46)</f>
        <v>7.25</v>
      </c>
      <c r="P6" s="375">
        <f>IF(O6="","",'自由入力'!AK46)</f>
        <v>87</v>
      </c>
      <c r="Q6" s="58">
        <f>IF('自由入力'!O46="","",'自由入力'!O46)</f>
        <v>7.25</v>
      </c>
      <c r="R6" s="375">
        <f>IF(Q6="","",'自由入力'!AM46)</f>
        <v>87</v>
      </c>
      <c r="S6" s="59">
        <f>IF('自由入力'!AN46="","",'自由入力'!AN46)</f>
        <v>32.15</v>
      </c>
      <c r="T6" s="376">
        <f>IF(R6="","",'自由入力'!AO46)</f>
        <v>85</v>
      </c>
      <c r="U6" s="335">
        <f>'自由入力'!Q50</f>
        <v>80.10000000000001</v>
      </c>
      <c r="V6" s="332">
        <f>IF(U6="","",'自由入力'!S50)</f>
        <v>15</v>
      </c>
      <c r="W6" s="60"/>
    </row>
    <row r="7" spans="1:23" ht="24" customHeight="1">
      <c r="A7" s="43">
        <v>7</v>
      </c>
      <c r="C7" s="306"/>
      <c r="D7" s="290"/>
      <c r="E7" s="301"/>
      <c r="F7" s="302"/>
      <c r="G7" s="306"/>
      <c r="H7" s="61">
        <f>IF('自由入力'!H47="","",'自由入力'!H47)</f>
        <v>46</v>
      </c>
      <c r="I7" s="62" t="str">
        <f>IF('自由入力'!I47="","",'自由入力'!I47)</f>
        <v>山口　瑞希</v>
      </c>
      <c r="J7" s="63">
        <f>IF('自由入力'!J47="","",'自由入力'!J47)</f>
        <v>3</v>
      </c>
      <c r="K7" s="64">
        <f>IF('自由入力'!L47="","",'自由入力'!L47)</f>
        <v>10.65</v>
      </c>
      <c r="L7" s="377">
        <f>IF(K7="","",'自由入力'!AG47)</f>
        <v>78</v>
      </c>
      <c r="M7" s="65">
        <f>IF('自由入力'!M47="","",'自由入力'!M47)</f>
        <v>7.8</v>
      </c>
      <c r="N7" s="378">
        <f>IF(M7="","",'自由入力'!AI47)</f>
        <v>74</v>
      </c>
      <c r="O7" s="64">
        <f>IF('自由入力'!N47="","",'自由入力'!N47)</f>
        <v>7.2</v>
      </c>
      <c r="P7" s="379">
        <f>IF(O7="","",'自由入力'!AK47)</f>
        <v>88</v>
      </c>
      <c r="Q7" s="65">
        <f>IF('自由入力'!O47="","",'自由入力'!O47)</f>
        <v>9.9</v>
      </c>
      <c r="R7" s="379">
        <f>IF(Q7="","",'自由入力'!AM47)</f>
        <v>76</v>
      </c>
      <c r="S7" s="66">
        <f>IF('自由入力'!AN47="","",'自由入力'!AN47)</f>
        <v>35.55</v>
      </c>
      <c r="T7" s="380">
        <f>IF(R7="","",'自由入力'!AO47)</f>
        <v>78</v>
      </c>
      <c r="U7" s="336"/>
      <c r="V7" s="333"/>
      <c r="W7" s="67" t="s">
        <v>363</v>
      </c>
    </row>
    <row r="8" spans="1:23" ht="24" customHeight="1">
      <c r="A8" s="43">
        <v>8</v>
      </c>
      <c r="C8" s="306"/>
      <c r="D8" s="290"/>
      <c r="E8" s="301"/>
      <c r="F8" s="302"/>
      <c r="G8" s="306"/>
      <c r="H8" s="61">
        <f>IF('自由入力'!H48="","",'自由入力'!H48)</f>
        <v>47</v>
      </c>
      <c r="I8" s="62" t="str">
        <f>IF('自由入力'!I48="","",'自由入力'!I48)</f>
        <v>宮本　美咲</v>
      </c>
      <c r="J8" s="63">
        <f>IF('自由入力'!J48="","",'自由入力'!J48)</f>
        <v>3</v>
      </c>
      <c r="K8" s="64">
        <f>IF('自由入力'!L48="","",'自由入力'!L48)</f>
        <v>10.1</v>
      </c>
      <c r="L8" s="377">
        <f>IF(K8="","",'自由入力'!AG48)</f>
        <v>87</v>
      </c>
      <c r="M8" s="65">
        <f>IF('自由入力'!M48="","",'自由入力'!M48)</f>
        <v>6.85</v>
      </c>
      <c r="N8" s="378">
        <f>IF(M8="","",'自由入力'!AI48)</f>
        <v>79</v>
      </c>
      <c r="O8" s="64">
        <f>IF('自由入力'!N48="","",'自由入力'!N48)</f>
        <v>8.15</v>
      </c>
      <c r="P8" s="379">
        <f>IF(O8="","",'自由入力'!AK48)</f>
        <v>78</v>
      </c>
      <c r="Q8" s="65">
        <f>IF('自由入力'!O48="","",'自由入力'!O48)</f>
        <v>9.5</v>
      </c>
      <c r="R8" s="379">
        <f>IF(Q8="","",'自由入力'!AM48)</f>
        <v>78</v>
      </c>
      <c r="S8" s="66">
        <f>IF('自由入力'!AN48="","",'自由入力'!AN48)</f>
        <v>34.6</v>
      </c>
      <c r="T8" s="380">
        <f>IF(R8="","",'自由入力'!AO48)</f>
        <v>81</v>
      </c>
      <c r="U8" s="336"/>
      <c r="V8" s="333"/>
      <c r="W8" s="67" t="s">
        <v>364</v>
      </c>
    </row>
    <row r="9" spans="1:23" ht="24" customHeight="1">
      <c r="A9" s="43">
        <v>9</v>
      </c>
      <c r="C9" s="306"/>
      <c r="D9" s="290"/>
      <c r="E9" s="301"/>
      <c r="F9" s="302"/>
      <c r="G9" s="306"/>
      <c r="H9" s="68">
        <f>IF('自由入力'!H49="","",'自由入力'!H49)</f>
        <v>48</v>
      </c>
      <c r="I9" s="69" t="str">
        <f>IF('自由入力'!I49="","",'自由入力'!I49)</f>
        <v>井川　有紗</v>
      </c>
      <c r="J9" s="70">
        <f>IF('自由入力'!J49="","",'自由入力'!J49)</f>
        <v>3</v>
      </c>
      <c r="K9" s="71">
        <f>IF('自由入力'!L49="","",'自由入力'!L49)</f>
        <v>9.65</v>
      </c>
      <c r="L9" s="381">
        <f>IF(K9="","",'自由入力'!AG49)</f>
        <v>94</v>
      </c>
      <c r="M9" s="72">
        <f>IF('自由入力'!M49="","",'自由入力'!M49)</f>
        <v>6.25</v>
      </c>
      <c r="N9" s="382">
        <f>IF(M9="","",'自由入力'!AI49)</f>
        <v>85</v>
      </c>
      <c r="O9" s="71">
        <f>IF('自由入力'!N49="","",'自由入力'!N49)</f>
        <v>5.5</v>
      </c>
      <c r="P9" s="383">
        <f>IF(O9="","",'自由入力'!AK49)</f>
        <v>97</v>
      </c>
      <c r="Q9" s="72">
        <f>IF('自由入力'!O49="","",'自由入力'!O49)</f>
        <v>6.95</v>
      </c>
      <c r="R9" s="383">
        <f>IF(Q9="","",'自由入力'!AM49)</f>
        <v>88</v>
      </c>
      <c r="S9" s="73">
        <f>IF('自由入力'!AN49="","",'自由入力'!AN49)</f>
        <v>28.349999999999998</v>
      </c>
      <c r="T9" s="384">
        <f>IF(R9="","",'自由入力'!AO49)</f>
        <v>91</v>
      </c>
      <c r="U9" s="336"/>
      <c r="V9" s="333"/>
      <c r="W9" s="67" t="s">
        <v>365</v>
      </c>
    </row>
    <row r="10" spans="1:23" ht="24" customHeight="1">
      <c r="A10" s="43">
        <v>10</v>
      </c>
      <c r="C10" s="306"/>
      <c r="D10" s="290"/>
      <c r="E10" s="303"/>
      <c r="F10" s="304"/>
      <c r="G10" s="307"/>
      <c r="H10" s="290" t="str">
        <f>IF('自由入力'!H50="","",'自由入力'!H50)</f>
        <v>チーム得点</v>
      </c>
      <c r="I10" s="385"/>
      <c r="J10" s="75">
        <f>IF('自由入力'!J50="","",'自由入力'!J50)</f>
      </c>
      <c r="K10" s="76">
        <f>IF(H10="","",'自由入力'!L50)</f>
        <v>30.85</v>
      </c>
      <c r="L10" s="386"/>
      <c r="M10" s="77"/>
      <c r="N10" s="387"/>
      <c r="O10" s="76">
        <f>IF(H10="","",'自由入力'!N50)</f>
        <v>22.6</v>
      </c>
      <c r="P10" s="388"/>
      <c r="Q10" s="77">
        <f>IF(H10="","",'自由入力'!O50)</f>
        <v>26.650000000000002</v>
      </c>
      <c r="R10" s="388"/>
      <c r="S10" s="78">
        <f>U6</f>
        <v>80.10000000000001</v>
      </c>
      <c r="T10" s="389">
        <f>IF(H10="","",'自由入力'!AO50)</f>
      </c>
      <c r="U10" s="337"/>
      <c r="V10" s="334"/>
      <c r="W10" s="79" t="s">
        <v>355</v>
      </c>
    </row>
    <row r="11" spans="1:23" ht="24" customHeight="1">
      <c r="A11" s="43">
        <v>11</v>
      </c>
      <c r="C11" s="306"/>
      <c r="D11" s="305">
        <f>'自由入力'!D51</f>
        <v>10</v>
      </c>
      <c r="E11" s="299" t="str">
        <f>'自由入力'!E51&amp;"　"&amp;'自由入力'!F51</f>
        <v>群馬　高崎市立佐野</v>
      </c>
      <c r="F11" s="300"/>
      <c r="G11" s="305" t="str">
        <f>'自由入力'!G51</f>
        <v>稲本　信一</v>
      </c>
      <c r="H11" s="54">
        <f>IF('自由入力'!H51="","",'自由入力'!H51)</f>
        <v>15</v>
      </c>
      <c r="I11" s="55" t="str">
        <f>IF('自由入力'!I51="","",'自由入力'!I51)</f>
        <v>善如寺　絵理</v>
      </c>
      <c r="J11" s="56">
        <f>IF('自由入力'!J51="","",'自由入力'!J51)</f>
        <v>2</v>
      </c>
      <c r="K11" s="80">
        <f>IF('自由入力'!L51="","",'自由入力'!L51)</f>
        <v>12.65</v>
      </c>
      <c r="L11" s="390">
        <f>IF(K11="","",'自由入力'!AG51)</f>
        <v>26</v>
      </c>
      <c r="M11" s="81">
        <f>IF('自由入力'!M51="","",'自由入力'!M51)</f>
        <v>10.35</v>
      </c>
      <c r="N11" s="391">
        <f>IF(M11="","",'自由入力'!AI51)</f>
        <v>44</v>
      </c>
      <c r="O11" s="80">
        <f>IF('自由入力'!N51="","",'自由入力'!N51)</f>
        <v>8.6</v>
      </c>
      <c r="P11" s="392">
        <f>IF(O11="","",'自由入力'!AK51)</f>
        <v>76</v>
      </c>
      <c r="Q11" s="81">
        <f>IF('自由入力'!O51="","",'自由入力'!O51)</f>
        <v>11.15</v>
      </c>
      <c r="R11" s="392">
        <f>IF(Q11="","",'自由入力'!AM51)</f>
        <v>61</v>
      </c>
      <c r="S11" s="82">
        <f>IF('自由入力'!AN51="","",'自由入力'!AN51)</f>
        <v>42.75</v>
      </c>
      <c r="T11" s="393">
        <f>IF(R11="","",'自由入力'!AO51)</f>
        <v>67</v>
      </c>
      <c r="U11" s="335">
        <f>'自由入力'!Q55</f>
        <v>90.9</v>
      </c>
      <c r="V11" s="332">
        <f>IF(U11="","",'自由入力'!S55)</f>
        <v>13</v>
      </c>
      <c r="W11" s="60"/>
    </row>
    <row r="12" spans="1:23" ht="24" customHeight="1">
      <c r="A12" s="43">
        <v>12</v>
      </c>
      <c r="C12" s="306"/>
      <c r="D12" s="306"/>
      <c r="E12" s="301"/>
      <c r="F12" s="302"/>
      <c r="G12" s="306"/>
      <c r="H12" s="61">
        <f>IF('自由入力'!H52="","",'自由入力'!H52)</f>
        <v>16</v>
      </c>
      <c r="I12" s="62" t="str">
        <f>IF('自由入力'!I52="","",'自由入力'!I52)</f>
        <v>鈴木　花野</v>
      </c>
      <c r="J12" s="63">
        <f>IF('自由入力'!J52="","",'自由入力'!J52)</f>
        <v>1</v>
      </c>
      <c r="K12" s="64">
        <f>IF('自由入力'!L52="","",'自由入力'!L52)</f>
        <v>10.25</v>
      </c>
      <c r="L12" s="377">
        <f>IF(K12="","",'自由入力'!AG52)</f>
        <v>84</v>
      </c>
      <c r="M12" s="65">
        <f>IF('自由入力'!M52="","",'自由入力'!M52)</f>
        <v>7.55</v>
      </c>
      <c r="N12" s="378">
        <f>IF(M12="","",'自由入力'!AI52)</f>
        <v>75</v>
      </c>
      <c r="O12" s="64">
        <f>IF('自由入力'!N52="","",'自由入力'!N52)</f>
        <v>7.45</v>
      </c>
      <c r="P12" s="379">
        <f>IF(O12="","",'自由入力'!AK52)</f>
        <v>84</v>
      </c>
      <c r="Q12" s="65">
        <f>IF('自由入力'!O52="","",'自由入力'!O52)</f>
        <v>10.05</v>
      </c>
      <c r="R12" s="379">
        <f>IF(Q12="","",'自由入力'!AM52)</f>
        <v>74</v>
      </c>
      <c r="S12" s="66">
        <f>IF('自由入力'!AN52="","",'自由入力'!AN52)</f>
        <v>35.3</v>
      </c>
      <c r="T12" s="380">
        <f>IF(R12="","",'自由入力'!AO52)</f>
        <v>79</v>
      </c>
      <c r="U12" s="336"/>
      <c r="V12" s="333"/>
      <c r="W12" s="67"/>
    </row>
    <row r="13" spans="1:23" ht="24" customHeight="1">
      <c r="A13" s="43">
        <v>13</v>
      </c>
      <c r="C13" s="306"/>
      <c r="D13" s="306"/>
      <c r="E13" s="301"/>
      <c r="F13" s="302"/>
      <c r="G13" s="306"/>
      <c r="H13" s="61">
        <f>IF('自由入力'!H53="","",'自由入力'!H53)</f>
        <v>17</v>
      </c>
      <c r="I13" s="62" t="str">
        <f>IF('自由入力'!I53="","",'自由入力'!I53)</f>
        <v>鈴木　真木</v>
      </c>
      <c r="J13" s="63">
        <f>IF('自由入力'!J53="","",'自由入力'!J53)</f>
        <v>1</v>
      </c>
      <c r="K13" s="64">
        <f>IF('自由入力'!L53="","",'自由入力'!L53)</f>
        <v>11.4</v>
      </c>
      <c r="L13" s="377">
        <f>IF(K13="","",'自由入力'!AG53)</f>
        <v>70</v>
      </c>
      <c r="M13" s="65">
        <f>IF('自由入力'!M53="","",'自由入力'!M53)</f>
        <v>8.3</v>
      </c>
      <c r="N13" s="378">
        <f>IF(M13="","",'自由入力'!AI53)</f>
        <v>71</v>
      </c>
      <c r="O13" s="64">
        <f>IF('自由入力'!N53="","",'自由入力'!N53)</f>
        <v>9.4</v>
      </c>
      <c r="P13" s="379">
        <f>IF(O13="","",'自由入力'!AK53)</f>
        <v>70</v>
      </c>
      <c r="Q13" s="65">
        <f>IF('自由入力'!O53="","",'自由入力'!O53)</f>
        <v>9.95</v>
      </c>
      <c r="R13" s="379">
        <f>IF(Q13="","",'自由入力'!AM53)</f>
        <v>75</v>
      </c>
      <c r="S13" s="66">
        <f>IF('自由入力'!AN53="","",'自由入力'!AN53)</f>
        <v>39.05</v>
      </c>
      <c r="T13" s="380">
        <f>IF(R13="","",'自由入力'!AO53)</f>
        <v>73</v>
      </c>
      <c r="U13" s="336"/>
      <c r="V13" s="333"/>
      <c r="W13" s="67"/>
    </row>
    <row r="14" spans="1:23" ht="24" customHeight="1">
      <c r="A14" s="43">
        <v>14</v>
      </c>
      <c r="C14" s="306"/>
      <c r="D14" s="306"/>
      <c r="E14" s="301"/>
      <c r="F14" s="302"/>
      <c r="G14" s="306"/>
      <c r="H14" s="68">
        <f>IF('自由入力'!H54="","",'自由入力'!H54)</f>
        <v>18</v>
      </c>
      <c r="I14" s="69" t="str">
        <f>IF('自由入力'!I54="","",'自由入力'!I54)</f>
        <v>関澤　紀香</v>
      </c>
      <c r="J14" s="70">
        <f>IF('自由入力'!J54="","",'自由入力'!J54)</f>
        <v>1</v>
      </c>
      <c r="K14" s="71">
        <f>IF('自由入力'!L54="","",'自由入力'!L54)</f>
        <v>10.15</v>
      </c>
      <c r="L14" s="377">
        <f>IF(K14="","",'自由入力'!AG54)</f>
        <v>86</v>
      </c>
      <c r="M14" s="72">
        <f>IF('自由入力'!M54="","",'自由入力'!M54)</f>
        <v>0</v>
      </c>
      <c r="N14" s="378">
        <f>IF(M14="","",'自由入力'!AI54)</f>
        <v>98</v>
      </c>
      <c r="O14" s="71">
        <f>IF('自由入力'!N54="","",'自由入力'!N54)</f>
        <v>5.45</v>
      </c>
      <c r="P14" s="379">
        <f>IF(O14="","",'自由入力'!AK54)</f>
        <v>98</v>
      </c>
      <c r="Q14" s="72">
        <f>IF('自由入力'!O54="","",'自由入力'!O54)</f>
        <v>6.15</v>
      </c>
      <c r="R14" s="379">
        <f>IF(Q14="","",'自由入力'!AM54)</f>
        <v>93</v>
      </c>
      <c r="S14" s="73">
        <f>IF('自由入力'!AN54="","",'自由入力'!AN54)</f>
        <v>21.75</v>
      </c>
      <c r="T14" s="380">
        <f>IF(R14="","",'自由入力'!AO54)</f>
        <v>97</v>
      </c>
      <c r="U14" s="336"/>
      <c r="V14" s="333"/>
      <c r="W14" s="67"/>
    </row>
    <row r="15" spans="1:23" ht="24" customHeight="1">
      <c r="A15" s="43">
        <v>15</v>
      </c>
      <c r="C15" s="306"/>
      <c r="D15" s="307"/>
      <c r="E15" s="303"/>
      <c r="F15" s="304"/>
      <c r="G15" s="307"/>
      <c r="H15" s="290" t="str">
        <f>IF('自由入力'!H55="","",'自由入力'!H55)</f>
        <v>チーム得点</v>
      </c>
      <c r="I15" s="385"/>
      <c r="J15" s="75">
        <f>IF('自由入力'!J55="","",'自由入力'!J55)</f>
      </c>
      <c r="K15" s="76">
        <f>IF(H15="","",'自由入力'!L55)</f>
        <v>34.3</v>
      </c>
      <c r="L15" s="386"/>
      <c r="M15" s="77"/>
      <c r="N15" s="387"/>
      <c r="O15" s="76">
        <f>IF(H15="","",'自由入力'!N55)</f>
        <v>25.450000000000003</v>
      </c>
      <c r="P15" s="388"/>
      <c r="Q15" s="77">
        <f>IF(H15="","",'自由入力'!O55)</f>
        <v>31.150000000000006</v>
      </c>
      <c r="R15" s="388"/>
      <c r="S15" s="78">
        <f>U11</f>
        <v>90.9</v>
      </c>
      <c r="T15" s="389"/>
      <c r="U15" s="337"/>
      <c r="V15" s="334"/>
      <c r="W15" s="79"/>
    </row>
    <row r="16" spans="1:23" ht="24" customHeight="1">
      <c r="A16" s="43">
        <v>16</v>
      </c>
      <c r="C16" s="306"/>
      <c r="D16" s="305">
        <f>'自由入力'!D56</f>
        <v>11</v>
      </c>
      <c r="E16" s="299" t="str">
        <f>'自由入力'!E56&amp;"　"&amp;'自由入力'!F56</f>
        <v>神奈川　横浜市立松本</v>
      </c>
      <c r="F16" s="300"/>
      <c r="G16" s="305" t="str">
        <f>'自由入力'!G56</f>
        <v>布　　健児</v>
      </c>
      <c r="H16" s="54">
        <f>IF('自由入力'!H56="","",'自由入力'!H56)</f>
        <v>35</v>
      </c>
      <c r="I16" s="55" t="str">
        <f>IF('自由入力'!I56="","",'自由入力'!I56)</f>
        <v>佐藤　菜美</v>
      </c>
      <c r="J16" s="56">
        <f>IF('自由入力'!J56="","",'自由入力'!J56)</f>
        <v>3</v>
      </c>
      <c r="K16" s="57">
        <f>IF('自由入力'!L56="","",'自由入力'!L56)</f>
        <v>10.1</v>
      </c>
      <c r="L16" s="373">
        <f>IF(K16="","",'自由入力'!AG56)</f>
        <v>87</v>
      </c>
      <c r="M16" s="58">
        <f>IF('自由入力'!M56="","",'自由入力'!M56)</f>
        <v>3</v>
      </c>
      <c r="N16" s="374">
        <f>IF(M16="","",'自由入力'!AI56)</f>
        <v>95</v>
      </c>
      <c r="O16" s="57">
        <f>IF('自由入力'!N56="","",'自由入力'!N56)</f>
        <v>6.7</v>
      </c>
      <c r="P16" s="375">
        <f>IF(O16="","",'自由入力'!AK56)</f>
        <v>93</v>
      </c>
      <c r="Q16" s="58">
        <f>IF('自由入力'!O56="","",'自由入力'!O56)</f>
        <v>5.45</v>
      </c>
      <c r="R16" s="375">
        <f>IF(Q16="","",'自由入力'!AM56)</f>
        <v>96</v>
      </c>
      <c r="S16" s="59">
        <f>IF('自由入力'!AN56="","",'自由入力'!AN56)</f>
        <v>25.25</v>
      </c>
      <c r="T16" s="376">
        <f>IF(R16="","",'自由入力'!AO56)</f>
        <v>93</v>
      </c>
      <c r="U16" s="335">
        <f>'自由入力'!Q60</f>
        <v>107.94999999999999</v>
      </c>
      <c r="V16" s="332">
        <f>IF(U16="","",'自由入力'!S60)</f>
        <v>8</v>
      </c>
      <c r="W16" s="60"/>
    </row>
    <row r="17" spans="1:23" ht="24" customHeight="1">
      <c r="A17" s="43">
        <v>17</v>
      </c>
      <c r="C17" s="306"/>
      <c r="D17" s="306"/>
      <c r="E17" s="301"/>
      <c r="F17" s="302"/>
      <c r="G17" s="306"/>
      <c r="H17" s="61">
        <f>IF('自由入力'!H57="","",'自由入力'!H57)</f>
        <v>36</v>
      </c>
      <c r="I17" s="62" t="str">
        <f>IF('自由入力'!I57="","",'自由入力'!I57)</f>
        <v>杉田　しずか</v>
      </c>
      <c r="J17" s="63">
        <f>IF('自由入力'!J57="","",'自由入力'!J57)</f>
        <v>3</v>
      </c>
      <c r="K17" s="64">
        <f>IF('自由入力'!L57="","",'自由入力'!L57)</f>
        <v>12.6</v>
      </c>
      <c r="L17" s="377">
        <f>IF(K17="","",'自由入力'!AG57)</f>
        <v>29</v>
      </c>
      <c r="M17" s="65">
        <f>IF('自由入力'!M57="","",'自由入力'!M57)</f>
        <v>11.35</v>
      </c>
      <c r="N17" s="378">
        <f>IF(M17="","",'自由入力'!AI57)</f>
        <v>28</v>
      </c>
      <c r="O17" s="64">
        <f>IF('自由入力'!N57="","",'自由入力'!N57)</f>
        <v>12.4</v>
      </c>
      <c r="P17" s="379">
        <f>IF(O17="","",'自由入力'!AK57)</f>
        <v>28</v>
      </c>
      <c r="Q17" s="65">
        <f>IF('自由入力'!O57="","",'自由入力'!O57)</f>
        <v>13.55</v>
      </c>
      <c r="R17" s="379">
        <f>IF(Q17="","",'自由入力'!AM57)</f>
        <v>8</v>
      </c>
      <c r="S17" s="66">
        <f>IF('自由入力'!AN57="","",'自由入力'!AN57)</f>
        <v>49.900000000000006</v>
      </c>
      <c r="T17" s="380">
        <f>IF(R17="","",'自由入力'!AO57)</f>
        <v>19</v>
      </c>
      <c r="U17" s="336"/>
      <c r="V17" s="333"/>
      <c r="W17" s="67" t="s">
        <v>366</v>
      </c>
    </row>
    <row r="18" spans="1:23" ht="24" customHeight="1">
      <c r="A18" s="43">
        <v>18</v>
      </c>
      <c r="C18" s="306"/>
      <c r="D18" s="306"/>
      <c r="E18" s="301"/>
      <c r="F18" s="302"/>
      <c r="G18" s="306"/>
      <c r="H18" s="61">
        <f>IF('自由入力'!H58="","",'自由入力'!H58)</f>
        <v>37</v>
      </c>
      <c r="I18" s="62" t="str">
        <f>IF('自由入力'!I58="","",'自由入力'!I58)</f>
        <v>青木　飛鳥</v>
      </c>
      <c r="J18" s="63">
        <f>IF('自由入力'!J58="","",'自由入力'!J58)</f>
        <v>1</v>
      </c>
      <c r="K18" s="64">
        <f>IF('自由入力'!L58="","",'自由入力'!L58)</f>
        <v>11.7</v>
      </c>
      <c r="L18" s="377">
        <f>IF(K18="","",'自由入力'!AG58)</f>
        <v>62</v>
      </c>
      <c r="M18" s="65">
        <f>IF('自由入力'!M58="","",'自由入力'!M58)</f>
        <v>8.8</v>
      </c>
      <c r="N18" s="378">
        <f>IF(M18="","",'自由入力'!AI58)</f>
        <v>67</v>
      </c>
      <c r="O18" s="64">
        <f>IF('自由入力'!N58="","",'自由入力'!N58)</f>
        <v>12.05</v>
      </c>
      <c r="P18" s="379">
        <f>IF(O18="","",'自由入力'!AK58)</f>
        <v>36</v>
      </c>
      <c r="Q18" s="65">
        <f>IF('自由入力'!O58="","",'自由入力'!O58)</f>
        <v>11.4</v>
      </c>
      <c r="R18" s="379">
        <f>IF(Q18="","",'自由入力'!AM58)</f>
        <v>58</v>
      </c>
      <c r="S18" s="66">
        <f>IF('自由入力'!AN58="","",'自由入力'!AN58)</f>
        <v>43.949999999999996</v>
      </c>
      <c r="T18" s="380">
        <f>IF(R18="","",'自由入力'!AO58)</f>
        <v>58</v>
      </c>
      <c r="U18" s="336"/>
      <c r="V18" s="333"/>
      <c r="W18" s="67" t="s">
        <v>358</v>
      </c>
    </row>
    <row r="19" spans="1:23" ht="24" customHeight="1">
      <c r="A19" s="43">
        <v>19</v>
      </c>
      <c r="C19" s="306"/>
      <c r="D19" s="306"/>
      <c r="E19" s="301"/>
      <c r="F19" s="302"/>
      <c r="G19" s="306"/>
      <c r="H19" s="68">
        <f>IF('自由入力'!H59="","",'自由入力'!H59)</f>
        <v>38</v>
      </c>
      <c r="I19" s="69" t="str">
        <f>IF('自由入力'!I59="","",'自由入力'!I59)</f>
        <v>後藤　優里</v>
      </c>
      <c r="J19" s="70">
        <f>IF('自由入力'!J59="","",'自由入力'!J59)</f>
        <v>1</v>
      </c>
      <c r="K19" s="71">
        <f>IF('自由入力'!L59="","",'自由入力'!L59)</f>
        <v>12.5</v>
      </c>
      <c r="L19" s="381">
        <f>IF(K19="","",'自由入力'!AG59)</f>
        <v>37</v>
      </c>
      <c r="M19" s="72">
        <f>IF('自由入力'!M59="","",'自由入力'!M59)</f>
        <v>10.35</v>
      </c>
      <c r="N19" s="382">
        <f>IF(M19="","",'自由入力'!AI59)</f>
        <v>44</v>
      </c>
      <c r="O19" s="71">
        <f>IF('自由入力'!N59="","",'自由入力'!N59)</f>
        <v>10.3</v>
      </c>
      <c r="P19" s="383">
        <f>IF(O19="","",'自由入力'!AK59)</f>
        <v>59</v>
      </c>
      <c r="Q19" s="72">
        <f>IF('自由入力'!O59="","",'自由入力'!O59)</f>
        <v>11.45</v>
      </c>
      <c r="R19" s="383">
        <f>IF(Q19="","",'自由入力'!AM59)</f>
        <v>56</v>
      </c>
      <c r="S19" s="73">
        <f>IF('自由入力'!AN59="","",'自由入力'!AN59)</f>
        <v>44.60000000000001</v>
      </c>
      <c r="T19" s="384">
        <f>IF(R19="","",'自由入力'!AO59)</f>
        <v>52</v>
      </c>
      <c r="U19" s="336"/>
      <c r="V19" s="333"/>
      <c r="W19" s="67" t="s">
        <v>367</v>
      </c>
    </row>
    <row r="20" spans="1:23" ht="24" customHeight="1">
      <c r="A20" s="43">
        <v>20</v>
      </c>
      <c r="C20" s="306"/>
      <c r="D20" s="307"/>
      <c r="E20" s="303"/>
      <c r="F20" s="304"/>
      <c r="G20" s="307"/>
      <c r="H20" s="290" t="str">
        <f>IF('自由入力'!H60="","",'自由入力'!H60)</f>
        <v>チーム得点</v>
      </c>
      <c r="I20" s="385"/>
      <c r="J20" s="75">
        <f>IF('自由入力'!J60="","",'自由入力'!J60)</f>
      </c>
      <c r="K20" s="76">
        <f>IF(H20="","",'自由入力'!L60)</f>
        <v>36.8</v>
      </c>
      <c r="L20" s="386"/>
      <c r="M20" s="77"/>
      <c r="N20" s="387"/>
      <c r="O20" s="76">
        <f>IF(H20="","",'自由入力'!N60)</f>
        <v>34.75</v>
      </c>
      <c r="P20" s="388"/>
      <c r="Q20" s="77">
        <f>IF(H20="","",'自由入力'!O60)</f>
        <v>36.39999999999999</v>
      </c>
      <c r="R20" s="388"/>
      <c r="S20" s="78">
        <f>U16</f>
        <v>107.94999999999999</v>
      </c>
      <c r="T20" s="389"/>
      <c r="U20" s="337"/>
      <c r="V20" s="334"/>
      <c r="W20" s="79" t="s">
        <v>358</v>
      </c>
    </row>
    <row r="21" spans="1:23" ht="24" customHeight="1">
      <c r="A21" s="43">
        <v>21</v>
      </c>
      <c r="C21" s="306"/>
      <c r="D21" s="305">
        <f>'自由入力'!D61</f>
        <v>12</v>
      </c>
      <c r="E21" s="83" t="str">
        <f>IF('自由入力'!E61="","",'自由入力'!E61)</f>
        <v>山梨</v>
      </c>
      <c r="F21" s="84" t="str">
        <f>IF('自由入力'!F61="","",'自由入力'!F61)</f>
        <v>中央市立田富</v>
      </c>
      <c r="G21" s="56" t="str">
        <f>IF('自由入力'!G61="","",'自由入力'!G61)</f>
        <v>志村　恵子</v>
      </c>
      <c r="H21" s="54">
        <f>IF('自由入力'!H61="","",'自由入力'!H61)</f>
        <v>103</v>
      </c>
      <c r="I21" s="55" t="str">
        <f>IF('自由入力'!I61="","",'自由入力'!I61)</f>
        <v>藤本　みのり</v>
      </c>
      <c r="J21" s="56">
        <f>IF('自由入力'!J61="","",'自由入力'!J61)</f>
        <v>2</v>
      </c>
      <c r="K21" s="80">
        <f>IF('自由入力'!L61="","",'自由入力'!L61)</f>
        <v>12.3</v>
      </c>
      <c r="L21" s="390">
        <f>IF(K21="","",'自由入力'!AG61)</f>
        <v>47</v>
      </c>
      <c r="M21" s="81">
        <f>IF('自由入力'!M61="","",'自由入力'!M61)</f>
        <v>10.7</v>
      </c>
      <c r="N21" s="391">
        <f>IF(M21="","",'自由入力'!AI61)</f>
        <v>37</v>
      </c>
      <c r="O21" s="80">
        <f>IF('自由入力'!N61="","",'自由入力'!N61)</f>
        <v>12</v>
      </c>
      <c r="P21" s="392">
        <f>IF(O21="","",'自由入力'!AK61)</f>
        <v>39</v>
      </c>
      <c r="Q21" s="81">
        <f>IF('自由入力'!O61="","",'自由入力'!O61)</f>
        <v>11.15</v>
      </c>
      <c r="R21" s="392">
        <f>IF(Q21="","",'自由入力'!AM61)</f>
        <v>61</v>
      </c>
      <c r="S21" s="82">
        <f>IF('自由入力'!AN61="","",'自由入力'!AN61)</f>
        <v>46.15</v>
      </c>
      <c r="T21" s="393">
        <f>IF(R21="","",'自由入力'!AO61)</f>
        <v>43</v>
      </c>
      <c r="U21" s="335">
        <f>'自由入力'!Q65</f>
      </c>
      <c r="V21" s="332">
        <f>IF(U21="","",'自由入力'!S65)</f>
      </c>
      <c r="W21" s="60"/>
    </row>
    <row r="22" spans="1:23" ht="24" customHeight="1">
      <c r="A22" s="43">
        <v>22</v>
      </c>
      <c r="C22" s="306"/>
      <c r="D22" s="306"/>
      <c r="E22" s="85" t="str">
        <f>IF('自由入力'!E62="","",'自由入力'!E62)</f>
        <v>群馬</v>
      </c>
      <c r="F22" s="86" t="str">
        <f>IF('自由入力'!F62="","",'自由入力'!F62)</f>
        <v>高崎市立大類</v>
      </c>
      <c r="G22" s="63" t="str">
        <f>IF('自由入力'!G62="","",'自由入力'!G62)</f>
        <v>鈴木　芳子</v>
      </c>
      <c r="H22" s="61">
        <f>IF('自由入力'!H62="","",'自由入力'!H62)</f>
        <v>113</v>
      </c>
      <c r="I22" s="62" t="str">
        <f>IF('自由入力'!I62="","",'自由入力'!I62)</f>
        <v>田口　　希</v>
      </c>
      <c r="J22" s="63">
        <f>IF('自由入力'!J62="","",'自由入力'!J62)</f>
        <v>3</v>
      </c>
      <c r="K22" s="64">
        <f>IF('自由入力'!L62="","",'自由入力'!L62)</f>
        <v>12.15</v>
      </c>
      <c r="L22" s="377">
        <f>IF(K22="","",'自由入力'!AG62)</f>
        <v>51</v>
      </c>
      <c r="M22" s="65">
        <f>IF('自由入力'!M62="","",'自由入力'!M62)</f>
        <v>13.1</v>
      </c>
      <c r="N22" s="378">
        <f>IF(M22="","",'自由入力'!AI62)</f>
        <v>7</v>
      </c>
      <c r="O22" s="64">
        <f>IF('自由入力'!N62="","",'自由入力'!N62)</f>
        <v>11.45</v>
      </c>
      <c r="P22" s="379">
        <f>IF(O22="","",'自由入力'!AK62)</f>
        <v>47</v>
      </c>
      <c r="Q22" s="65">
        <f>IF('自由入力'!O62="","",'自由入力'!O62)</f>
        <v>11.05</v>
      </c>
      <c r="R22" s="379">
        <f>IF(Q22="","",'自由入力'!AM62)</f>
        <v>64</v>
      </c>
      <c r="S22" s="66">
        <f>IF('自由入力'!AN62="","",'自由入力'!AN62)</f>
        <v>47.75</v>
      </c>
      <c r="T22" s="380">
        <f>IF(R22="","",'自由入力'!AO62)</f>
        <v>37</v>
      </c>
      <c r="U22" s="336"/>
      <c r="V22" s="333"/>
      <c r="W22" s="67"/>
    </row>
    <row r="23" spans="1:23" ht="24" customHeight="1">
      <c r="A23" s="43">
        <v>23</v>
      </c>
      <c r="C23" s="306"/>
      <c r="D23" s="306"/>
      <c r="E23" s="85" t="str">
        <f>IF('自由入力'!E63="","",'自由入力'!E63)</f>
        <v>千葉</v>
      </c>
      <c r="F23" s="86" t="str">
        <f>IF('自由入力'!F63="","",'自由入力'!F63)</f>
        <v>八千代市立村上東</v>
      </c>
      <c r="G23" s="63" t="str">
        <f>IF('自由入力'!G63="","",'自由入力'!G63)</f>
        <v>磯部　玲子</v>
      </c>
      <c r="H23" s="61">
        <f>IF('自由入力'!H63="","",'自由入力'!H63)</f>
        <v>173</v>
      </c>
      <c r="I23" s="62" t="str">
        <f>IF('自由入力'!I63="","",'自由入力'!I63)</f>
        <v>野々村　璃</v>
      </c>
      <c r="J23" s="63">
        <f>IF('自由入力'!J63="","",'自由入力'!J63)</f>
        <v>1</v>
      </c>
      <c r="K23" s="64">
        <f>IF('自由入力'!L63="","",'自由入力'!L63)</f>
        <v>11.3</v>
      </c>
      <c r="L23" s="377">
        <f>IF(K23="","",'自由入力'!AG63)</f>
        <v>73</v>
      </c>
      <c r="M23" s="65">
        <f>IF('自由入力'!M63="","",'自由入力'!M63)</f>
        <v>12.25</v>
      </c>
      <c r="N23" s="378">
        <f>IF(M23="","",'自由入力'!AI63)</f>
        <v>16</v>
      </c>
      <c r="O23" s="64">
        <f>IF('自由入力'!N63="","",'自由入力'!N63)</f>
        <v>12.2</v>
      </c>
      <c r="P23" s="379">
        <f>IF(O23="","",'自由入力'!AK63)</f>
        <v>34</v>
      </c>
      <c r="Q23" s="65">
        <f>IF('自由入力'!O63="","",'自由入力'!O63)</f>
        <v>13.15</v>
      </c>
      <c r="R23" s="379">
        <f>IF(Q23="","",'自由入力'!AM63)</f>
        <v>16</v>
      </c>
      <c r="S23" s="66">
        <f>IF('自由入力'!AN63="","",'自由入力'!AN63)</f>
        <v>48.9</v>
      </c>
      <c r="T23" s="380">
        <f>IF(R23="","",'自由入力'!AO63)</f>
        <v>25</v>
      </c>
      <c r="U23" s="336"/>
      <c r="V23" s="333"/>
      <c r="W23" s="67"/>
    </row>
    <row r="24" spans="1:23" ht="24" customHeight="1">
      <c r="A24" s="43">
        <v>24</v>
      </c>
      <c r="C24" s="306"/>
      <c r="D24" s="306"/>
      <c r="E24" s="85" t="str">
        <f>IF('自由入力'!E64="","",'自由入力'!E64)</f>
        <v>埼玉</v>
      </c>
      <c r="F24" s="86" t="str">
        <f>IF('自由入力'!F64="","",'自由入力'!F64)</f>
        <v>さいたま市立常盤</v>
      </c>
      <c r="G24" s="63" t="str">
        <f>IF('自由入力'!G64="","",'自由入力'!G64)</f>
        <v>石川　敦子</v>
      </c>
      <c r="H24" s="61">
        <f>IF('自由入力'!H64="","",'自由入力'!H64)</f>
        <v>123</v>
      </c>
      <c r="I24" s="62" t="str">
        <f>IF('自由入力'!I64="","",'自由入力'!I64)</f>
        <v>髙尾　亜佑美</v>
      </c>
      <c r="J24" s="63">
        <f>IF('自由入力'!J64="","",'自由入力'!J64)</f>
        <v>3</v>
      </c>
      <c r="K24" s="71">
        <f>IF('自由入力'!L64="","",'自由入力'!L64)</f>
        <v>12.7</v>
      </c>
      <c r="L24" s="381">
        <f>IF(K24="","",'自由入力'!AG64)</f>
        <v>22</v>
      </c>
      <c r="M24" s="72">
        <f>IF('自由入力'!M64="","",'自由入力'!M64)</f>
        <v>11.7</v>
      </c>
      <c r="N24" s="382">
        <f>IF(M24="","",'自由入力'!AI64)</f>
        <v>25</v>
      </c>
      <c r="O24" s="71">
        <f>IF('自由入力'!N64="","",'自由入力'!N64)</f>
        <v>12.55</v>
      </c>
      <c r="P24" s="383">
        <f>IF(O24="","",'自由入力'!AK64)</f>
        <v>26</v>
      </c>
      <c r="Q24" s="72">
        <f>IF('自由入力'!O64="","",'自由入力'!O64)</f>
        <v>12.95</v>
      </c>
      <c r="R24" s="383">
        <f>IF(Q24="","",'自由入力'!AM64)</f>
        <v>23</v>
      </c>
      <c r="S24" s="73">
        <f>IF('自由入力'!AN64="","",'自由入力'!AN64)</f>
        <v>49.900000000000006</v>
      </c>
      <c r="T24" s="384">
        <f>IF(R24="","",'自由入力'!AO64)</f>
        <v>19</v>
      </c>
      <c r="U24" s="336"/>
      <c r="V24" s="333"/>
      <c r="W24" s="67"/>
    </row>
    <row r="25" spans="1:23" ht="24" customHeight="1">
      <c r="A25" s="43">
        <v>25</v>
      </c>
      <c r="C25" s="306"/>
      <c r="D25" s="307"/>
      <c r="E25" s="87">
        <f>IF('自由入力'!E65="","",'自由入力'!E65)</f>
      </c>
      <c r="F25" s="70" t="str">
        <f>IF('自由入力'!F65="","",'自由入力'!F65)</f>
        <v>個人Ｃ</v>
      </c>
      <c r="G25" s="70">
        <f>IF('自由入力'!G65="","",'自由入力'!G65)</f>
      </c>
      <c r="H25" s="328">
        <f>IF('自由入力'!H65="","",'自由入力'!H65)</f>
      </c>
      <c r="I25" s="398"/>
      <c r="J25" s="68">
        <f>IF('自由入力'!J65="","",'自由入力'!J65)</f>
      </c>
      <c r="K25" s="89">
        <f>IF(H25="","",'自由入力'!L65)</f>
      </c>
      <c r="L25" s="394"/>
      <c r="M25" s="90"/>
      <c r="N25" s="395"/>
      <c r="O25" s="89">
        <f>IF(H25="","",'自由入力'!N65)</f>
      </c>
      <c r="P25" s="396"/>
      <c r="Q25" s="90">
        <f>IF(H25="","",'自由入力'!O65)</f>
      </c>
      <c r="R25" s="396"/>
      <c r="S25" s="91">
        <f>U21</f>
      </c>
      <c r="T25" s="397">
        <f>IF(H25="","",'自由入力'!AO65)</f>
      </c>
      <c r="U25" s="337"/>
      <c r="V25" s="334"/>
      <c r="W25" s="79"/>
    </row>
    <row r="26" spans="1:23" ht="24" customHeight="1">
      <c r="A26" s="43">
        <v>21</v>
      </c>
      <c r="C26" s="399"/>
      <c r="D26" s="305">
        <f>'自由入力'!D66</f>
        <v>13</v>
      </c>
      <c r="E26" s="83" t="str">
        <f>IF('自由入力'!E66="","",'自由入力'!E66)</f>
        <v>栃木</v>
      </c>
      <c r="F26" s="84" t="str">
        <f>IF('自由入力'!F66="","",'自由入力'!F66)</f>
        <v>那須塩原市立厚崎</v>
      </c>
      <c r="G26" s="56" t="str">
        <f>IF('自由入力'!G66="","",'自由入力'!G66)</f>
        <v>根本　博美</v>
      </c>
      <c r="H26" s="54">
        <f>IF('自由入力'!H66="","",'自由入力'!H66)</f>
        <v>163</v>
      </c>
      <c r="I26" s="55" t="str">
        <f>IF('自由入力'!I66="","",'自由入力'!I66)</f>
        <v>松本　彩女</v>
      </c>
      <c r="J26" s="56">
        <f>IF('自由入力'!J66="","",'自由入力'!J66)</f>
        <v>3</v>
      </c>
      <c r="K26" s="80">
        <f>IF('自由入力'!L66="","",'自由入力'!L66)</f>
        <v>11.4</v>
      </c>
      <c r="L26" s="390">
        <f>IF(K26="","",'自由入力'!AG66)</f>
        <v>70</v>
      </c>
      <c r="M26" s="81">
        <f>IF('自由入力'!M66="","",'自由入力'!M66)</f>
        <v>6.7</v>
      </c>
      <c r="N26" s="391">
        <f>IF(M26="","",'自由入力'!AI66)</f>
        <v>80</v>
      </c>
      <c r="O26" s="80">
        <f>IF('自由入力'!N66="","",'自由入力'!N66)</f>
        <v>9.65</v>
      </c>
      <c r="P26" s="392">
        <f>IF(O26="","",'自由入力'!AK66)</f>
        <v>67</v>
      </c>
      <c r="Q26" s="81">
        <f>IF('自由入力'!O66="","",'自由入力'!O66)</f>
        <v>8.55</v>
      </c>
      <c r="R26" s="392">
        <f>IF(Q26="","",'自由入力'!AM66)</f>
        <v>82</v>
      </c>
      <c r="S26" s="82">
        <f>IF('自由入力'!AN66="","",'自由入力'!AN66)</f>
        <v>36.3</v>
      </c>
      <c r="T26" s="393">
        <f>IF(R26="","",'自由入力'!AO66)</f>
        <v>75</v>
      </c>
      <c r="U26" s="335">
        <f>'自由入力'!Q70</f>
      </c>
      <c r="V26" s="332">
        <f>IF(U26="","",'自由入力'!S70)</f>
      </c>
      <c r="W26" s="60"/>
    </row>
    <row r="27" spans="1:23" ht="24" customHeight="1">
      <c r="A27" s="43">
        <v>22</v>
      </c>
      <c r="C27" s="399"/>
      <c r="D27" s="306"/>
      <c r="E27" s="85" t="str">
        <f>IF('自由入力'!E67="","",'自由入力'!E67)</f>
        <v>神奈川</v>
      </c>
      <c r="F27" s="86" t="str">
        <f>IF('自由入力'!F67="","",'自由入力'!F67)</f>
        <v>横浜市立南</v>
      </c>
      <c r="G27" s="63" t="str">
        <f>IF('自由入力'!G67="","",'自由入力'!G67)</f>
        <v>山口　順子</v>
      </c>
      <c r="H27" s="61">
        <f>IF('自由入力'!H67="","",'自由入力'!H67)</f>
        <v>133</v>
      </c>
      <c r="I27" s="62" t="str">
        <f>IF('自由入力'!I67="","",'自由入力'!I67)</f>
        <v>狩野　郁子</v>
      </c>
      <c r="J27" s="63">
        <f>IF('自由入力'!J67="","",'自由入力'!J67)</f>
        <v>3</v>
      </c>
      <c r="K27" s="64">
        <f>IF('自由入力'!L67="","",'自由入力'!L67)</f>
        <v>12.6</v>
      </c>
      <c r="L27" s="377">
        <f>IF(K27="","",'自由入力'!AG67)</f>
        <v>29</v>
      </c>
      <c r="M27" s="65">
        <f>IF('自由入力'!M67="","",'自由入力'!M67)</f>
        <v>12.4</v>
      </c>
      <c r="N27" s="378">
        <f>IF(M27="","",'自由入力'!AI67)</f>
        <v>15</v>
      </c>
      <c r="O27" s="64">
        <f>IF('自由入力'!N67="","",'自由入力'!N67)</f>
        <v>13.25</v>
      </c>
      <c r="P27" s="379">
        <f>IF(O27="","",'自由入力'!AK67)</f>
        <v>13</v>
      </c>
      <c r="Q27" s="65">
        <f>IF('自由入力'!O67="","",'自由入力'!O67)</f>
        <v>11.4</v>
      </c>
      <c r="R27" s="379">
        <f>IF(Q27="","",'自由入力'!AM67)</f>
        <v>58</v>
      </c>
      <c r="S27" s="66">
        <f>IF('自由入力'!AN67="","",'自由入力'!AN67)</f>
        <v>49.65</v>
      </c>
      <c r="T27" s="380">
        <f>IF(R27="","",'自由入力'!AO67)</f>
        <v>21</v>
      </c>
      <c r="U27" s="336"/>
      <c r="V27" s="333"/>
      <c r="W27" s="67"/>
    </row>
    <row r="28" spans="1:23" ht="24" customHeight="1">
      <c r="A28" s="43">
        <v>23</v>
      </c>
      <c r="C28" s="399"/>
      <c r="D28" s="306"/>
      <c r="E28" s="85" t="str">
        <f>IF('自由入力'!E68="","",'自由入力'!E68)</f>
        <v>茨城</v>
      </c>
      <c r="F28" s="86" t="str">
        <f>IF('自由入力'!F68="","",'自由入力'!F68)</f>
        <v>つくば市立竹園東</v>
      </c>
      <c r="G28" s="63" t="str">
        <f>IF('自由入力'!G68="","",'自由入力'!G68)</f>
        <v>菅谷　和美</v>
      </c>
      <c r="H28" s="61">
        <f>IF('自由入力'!H68="","",'自由入力'!H68)</f>
        <v>143</v>
      </c>
      <c r="I28" s="62" t="str">
        <f>IF('自由入力'!I68="","",'自由入力'!I68)</f>
        <v>小室　　響</v>
      </c>
      <c r="J28" s="63">
        <f>IF('自由入力'!J68="","",'自由入力'!J68)</f>
        <v>1</v>
      </c>
      <c r="K28" s="64">
        <f>IF('自由入力'!L68="","",'自由入力'!L68)</f>
        <v>12.35</v>
      </c>
      <c r="L28" s="377">
        <f>IF(K28="","",'自由入力'!AG68)</f>
        <v>46</v>
      </c>
      <c r="M28" s="65">
        <f>IF('自由入力'!M68="","",'自由入力'!M68)</f>
        <v>11.25</v>
      </c>
      <c r="N28" s="378">
        <f>IF(M28="","",'自由入力'!AI68)</f>
        <v>30</v>
      </c>
      <c r="O28" s="64">
        <f>IF('自由入力'!N68="","",'自由入力'!N68)</f>
        <v>12.3</v>
      </c>
      <c r="P28" s="379">
        <f>IF(O28="","",'自由入力'!AK68)</f>
        <v>32</v>
      </c>
      <c r="Q28" s="65">
        <f>IF('自由入力'!O68="","",'自由入力'!O68)</f>
        <v>12.45</v>
      </c>
      <c r="R28" s="379">
        <f>IF(Q28="","",'自由入力'!AM68)</f>
        <v>32</v>
      </c>
      <c r="S28" s="66">
        <f>IF('自由入力'!AN68="","",'自由入力'!AN68)</f>
        <v>48.35000000000001</v>
      </c>
      <c r="T28" s="380">
        <f>IF(R28="","",'自由入力'!AO68)</f>
        <v>32</v>
      </c>
      <c r="U28" s="336"/>
      <c r="V28" s="333"/>
      <c r="W28" s="67"/>
    </row>
    <row r="29" spans="1:23" ht="24" customHeight="1">
      <c r="A29" s="43">
        <v>24</v>
      </c>
      <c r="C29" s="399"/>
      <c r="D29" s="306"/>
      <c r="E29" s="85" t="str">
        <f>IF('自由入力'!E69="","",'自由入力'!E69)</f>
        <v>東京</v>
      </c>
      <c r="F29" s="86" t="str">
        <f>IF('自由入力'!F69="","",'自由入力'!F69)</f>
        <v>練馬区立大泉学園</v>
      </c>
      <c r="G29" s="63" t="str">
        <f>IF('自由入力'!G69="","",'自由入力'!G69)</f>
        <v>木島　　茂</v>
      </c>
      <c r="H29" s="61">
        <f>IF('自由入力'!H69="","",'自由入力'!H69)</f>
        <v>153</v>
      </c>
      <c r="I29" s="62" t="str">
        <f>IF('自由入力'!I69="","",'自由入力'!I69)</f>
        <v>平岩　優奈</v>
      </c>
      <c r="J29" s="63">
        <f>IF('自由入力'!J69="","",'自由入力'!J69)</f>
        <v>2</v>
      </c>
      <c r="K29" s="71">
        <f>IF('自由入力'!L69="","",'自由入力'!L69)</f>
        <v>13.8</v>
      </c>
      <c r="L29" s="381">
        <f>IF(K29="","",'自由入力'!AG69)</f>
        <v>5</v>
      </c>
      <c r="M29" s="72">
        <f>IF('自由入力'!M69="","",'自由入力'!M69)</f>
        <v>12.15</v>
      </c>
      <c r="N29" s="382">
        <f>IF(M29="","",'自由入力'!AI69)</f>
        <v>20</v>
      </c>
      <c r="O29" s="71">
        <f>IF('自由入力'!N69="","",'自由入力'!N69)</f>
        <v>13.45</v>
      </c>
      <c r="P29" s="383">
        <f>IF(O29="","",'自由入力'!AK69)</f>
        <v>8</v>
      </c>
      <c r="Q29" s="72">
        <f>IF('自由入力'!O69="","",'自由入力'!O69)</f>
        <v>14.2</v>
      </c>
      <c r="R29" s="383">
        <f>IF(Q29="","",'自由入力'!AM69)</f>
        <v>2</v>
      </c>
      <c r="S29" s="73">
        <f>IF('自由入力'!AN69="","",'自由入力'!AN69)</f>
        <v>53.60000000000001</v>
      </c>
      <c r="T29" s="384">
        <f>IF(R29="","",'自由入力'!AO69)</f>
        <v>6</v>
      </c>
      <c r="U29" s="336"/>
      <c r="V29" s="333"/>
      <c r="W29" s="67"/>
    </row>
    <row r="30" spans="1:23" ht="24" customHeight="1">
      <c r="A30" s="43">
        <v>25</v>
      </c>
      <c r="C30" s="400"/>
      <c r="D30" s="307"/>
      <c r="E30" s="87">
        <f>IF('自由入力'!E70="","",'自由入力'!E70)</f>
      </c>
      <c r="F30" s="70" t="str">
        <f>IF('自由入力'!F70="","",'自由入力'!F70)</f>
        <v>個人D</v>
      </c>
      <c r="G30" s="70">
        <f>IF('自由入力'!G70="","",'自由入力'!G70)</f>
      </c>
      <c r="H30" s="328">
        <f>IF('自由入力'!H70="","",'自由入力'!H70)</f>
      </c>
      <c r="I30" s="398"/>
      <c r="J30" s="68">
        <f>IF('自由入力'!J70="","",'自由入力'!J70)</f>
      </c>
      <c r="K30" s="89">
        <f>IF(H30="","",'自由入力'!L70)</f>
      </c>
      <c r="L30" s="394"/>
      <c r="M30" s="90"/>
      <c r="N30" s="395"/>
      <c r="O30" s="89">
        <f>IF(H30="","",'自由入力'!N70)</f>
      </c>
      <c r="P30" s="396"/>
      <c r="Q30" s="90">
        <f>IF(H30="","",'自由入力'!O70)</f>
      </c>
      <c r="R30" s="396"/>
      <c r="S30" s="91">
        <f>U26</f>
      </c>
      <c r="T30" s="397">
        <f>IF(H30="","",'自由入力'!AO70)</f>
      </c>
      <c r="U30" s="337"/>
      <c r="V30" s="334"/>
      <c r="W30" s="79"/>
    </row>
  </sheetData>
  <sheetProtection/>
  <mergeCells count="43">
    <mergeCell ref="C2:I2"/>
    <mergeCell ref="L2:P2"/>
    <mergeCell ref="R2:V2"/>
    <mergeCell ref="K3:S3"/>
    <mergeCell ref="V3:W3"/>
    <mergeCell ref="C4:C5"/>
    <mergeCell ref="D4:D5"/>
    <mergeCell ref="E4:F5"/>
    <mergeCell ref="G4:G5"/>
    <mergeCell ref="H4:H5"/>
    <mergeCell ref="I4:I5"/>
    <mergeCell ref="J4:J5"/>
    <mergeCell ref="K4:S4"/>
    <mergeCell ref="U4:U5"/>
    <mergeCell ref="V4:V5"/>
    <mergeCell ref="W4:W5"/>
    <mergeCell ref="V16:V20"/>
    <mergeCell ref="D6:D10"/>
    <mergeCell ref="E6:F10"/>
    <mergeCell ref="G6:G10"/>
    <mergeCell ref="U6:U10"/>
    <mergeCell ref="V6:V10"/>
    <mergeCell ref="D11:D15"/>
    <mergeCell ref="E11:F15"/>
    <mergeCell ref="G11:G15"/>
    <mergeCell ref="U11:U15"/>
    <mergeCell ref="U21:U25"/>
    <mergeCell ref="V21:V25"/>
    <mergeCell ref="D26:D30"/>
    <mergeCell ref="U26:U30"/>
    <mergeCell ref="V26:V30"/>
    <mergeCell ref="V11:V15"/>
    <mergeCell ref="D16:D20"/>
    <mergeCell ref="E16:F20"/>
    <mergeCell ref="G16:G20"/>
    <mergeCell ref="U16:U20"/>
    <mergeCell ref="C6:C30"/>
    <mergeCell ref="H10:I10"/>
    <mergeCell ref="H15:I15"/>
    <mergeCell ref="H20:I20"/>
    <mergeCell ref="H25:I25"/>
    <mergeCell ref="H30:I30"/>
    <mergeCell ref="D21:D25"/>
  </mergeCells>
  <dataValidations count="2">
    <dataValidation allowBlank="1" showInputMessage="1" showErrorMessage="1" imeMode="on" sqref="V3:W3"/>
    <dataValidation allowBlank="1" showInputMessage="1" showErrorMessage="1" imeMode="off" sqref="K21:V21 W4 X1:IV30 L1:W1 A1:K5 G11:G14 V2:W2 W11:W14 W16:W19 W21:W24 W6:W9 G16:G19 G6:G9 L2:U5 K26:V26 K16:V16 K27:T30 G21:H30 I16:I19 L6:V6 V4:V5 D6:F30 I21:I24 J6:J30 A31:IV65536 K12:T15 W26:W29 A6:B30 C6:C25 I26:I29 H6:H20 I6:I9 I11:I14 K11:V11 K17:T20 K22:T25 K6:K10 L7:T10"/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="88" zoomScaleNormal="88" zoomScalePageLayoutView="0" workbookViewId="0" topLeftCell="A1">
      <pane xSplit="8" ySplit="5" topLeftCell="I6" activePane="bottomRight" state="frozen"/>
      <selection pane="topLeft" activeCell="E6" sqref="E6:F10"/>
      <selection pane="topRight" activeCell="E6" sqref="E6:F10"/>
      <selection pane="bottomLeft" activeCell="E6" sqref="E6:F10"/>
      <selection pane="bottomRight" activeCell="V6" sqref="V6:V10"/>
    </sheetView>
  </sheetViews>
  <sheetFormatPr defaultColWidth="9.140625" defaultRowHeight="24" customHeight="1"/>
  <cols>
    <col min="1" max="2" width="2.57421875" style="43" customWidth="1"/>
    <col min="3" max="4" width="3.140625" style="43" customWidth="1"/>
    <col min="5" max="5" width="9.57421875" style="43" customWidth="1"/>
    <col min="6" max="6" width="15.57421875" style="43" customWidth="1"/>
    <col min="7" max="7" width="10.57421875" style="43" customWidth="1"/>
    <col min="8" max="8" width="3.57421875" style="43" customWidth="1"/>
    <col min="9" max="9" width="14.57421875" style="92" customWidth="1"/>
    <col min="10" max="10" width="3.57421875" style="43" customWidth="1"/>
    <col min="11" max="11" width="6.57421875" style="43" customWidth="1"/>
    <col min="12" max="12" width="4.7109375" style="43" customWidth="1"/>
    <col min="13" max="13" width="6.57421875" style="43" customWidth="1"/>
    <col min="14" max="14" width="4.7109375" style="43" customWidth="1"/>
    <col min="15" max="15" width="6.57421875" style="43" customWidth="1"/>
    <col min="16" max="16" width="4.7109375" style="43" customWidth="1"/>
    <col min="17" max="17" width="6.57421875" style="43" customWidth="1"/>
    <col min="18" max="18" width="4.7109375" style="43" customWidth="1"/>
    <col min="19" max="19" width="6.57421875" style="43" customWidth="1"/>
    <col min="20" max="20" width="4.7109375" style="43" customWidth="1"/>
    <col min="21" max="21" width="8.57421875" style="43" customWidth="1"/>
    <col min="22" max="22" width="6.57421875" style="43" customWidth="1"/>
    <col min="23" max="23" width="10.57421875" style="43" customWidth="1"/>
    <col min="24" max="24" width="15.57421875" style="43" customWidth="1"/>
    <col min="25" max="16384" width="9.00390625" style="43" customWidth="1"/>
  </cols>
  <sheetData>
    <row r="1" spans="1:23" ht="24" customHeight="1">
      <c r="A1" s="43">
        <v>1</v>
      </c>
      <c r="B1" s="43">
        <v>2</v>
      </c>
      <c r="C1" s="43">
        <v>3</v>
      </c>
      <c r="D1" s="43">
        <v>4</v>
      </c>
      <c r="E1" s="43">
        <v>5</v>
      </c>
      <c r="F1" s="43">
        <v>6</v>
      </c>
      <c r="G1" s="43">
        <v>7</v>
      </c>
      <c r="H1" s="43">
        <v>8</v>
      </c>
      <c r="I1" s="43">
        <v>9</v>
      </c>
      <c r="J1" s="43">
        <v>10</v>
      </c>
      <c r="K1" s="43">
        <v>11</v>
      </c>
      <c r="L1" s="43">
        <v>12</v>
      </c>
      <c r="M1" s="43">
        <v>13</v>
      </c>
      <c r="N1" s="43">
        <v>14</v>
      </c>
      <c r="O1" s="43">
        <v>15</v>
      </c>
      <c r="P1" s="43">
        <v>16</v>
      </c>
      <c r="Q1" s="43">
        <v>17</v>
      </c>
      <c r="R1" s="43">
        <v>18</v>
      </c>
      <c r="S1" s="43">
        <v>19</v>
      </c>
      <c r="T1" s="43">
        <v>20</v>
      </c>
      <c r="U1" s="43">
        <v>21</v>
      </c>
      <c r="V1" s="43">
        <v>22</v>
      </c>
      <c r="W1" s="43">
        <v>23</v>
      </c>
    </row>
    <row r="2" spans="1:22" ht="24" customHeight="1">
      <c r="A2" s="43">
        <v>2</v>
      </c>
      <c r="C2" s="322" t="str">
        <f>'自由入力'!$C$2</f>
        <v>平成２４年度　第４３回　関東中学校体操競技大会</v>
      </c>
      <c r="D2" s="322"/>
      <c r="E2" s="322"/>
      <c r="F2" s="322"/>
      <c r="G2" s="322"/>
      <c r="H2" s="322"/>
      <c r="I2" s="322"/>
      <c r="K2" s="43" t="str">
        <f>'自由入力'!$M$2</f>
        <v>日　時</v>
      </c>
      <c r="L2" s="322" t="str">
        <f>'自由入力'!$N$2</f>
        <v>平成２４年８月８日～１０日</v>
      </c>
      <c r="M2" s="322"/>
      <c r="N2" s="322"/>
      <c r="O2" s="322"/>
      <c r="P2" s="322"/>
      <c r="Q2" s="43" t="str">
        <f>'自由入力'!$U$2</f>
        <v>場　所</v>
      </c>
      <c r="R2" s="322" t="str">
        <f>'自由入力'!$Z$2</f>
        <v>千葉県総合スポーツセンター体育館</v>
      </c>
      <c r="S2" s="322"/>
      <c r="T2" s="322"/>
      <c r="U2" s="322"/>
      <c r="V2" s="322"/>
    </row>
    <row r="3" spans="1:23" ht="24" customHeight="1">
      <c r="A3" s="43">
        <v>3</v>
      </c>
      <c r="C3" s="44"/>
      <c r="D3" s="44"/>
      <c r="E3" s="44"/>
      <c r="F3" s="44"/>
      <c r="G3" s="44"/>
      <c r="H3" s="44"/>
      <c r="I3" s="43"/>
      <c r="K3" s="323" t="str">
        <f>'自由入力'!L3</f>
        <v>体　操　競　技　女　子　記　録　表</v>
      </c>
      <c r="L3" s="323"/>
      <c r="M3" s="323"/>
      <c r="N3" s="323"/>
      <c r="O3" s="323"/>
      <c r="P3" s="323"/>
      <c r="Q3" s="323"/>
      <c r="R3" s="323"/>
      <c r="S3" s="323"/>
      <c r="T3" s="45"/>
      <c r="V3" s="323" t="s">
        <v>475</v>
      </c>
      <c r="W3" s="323"/>
    </row>
    <row r="4" spans="1:23" ht="24" customHeight="1">
      <c r="A4" s="43">
        <v>4</v>
      </c>
      <c r="C4" s="324" t="str">
        <f>'自由入力'!$C$4</f>
        <v>組</v>
      </c>
      <c r="D4" s="310" t="str">
        <f>'自由入力'!$D$4</f>
        <v>番号</v>
      </c>
      <c r="E4" s="325" t="str">
        <f>'自由入力'!$E$4</f>
        <v>学　校　名</v>
      </c>
      <c r="F4" s="308"/>
      <c r="G4" s="317" t="str">
        <f>'自由入力'!$G$4</f>
        <v>監督名</v>
      </c>
      <c r="H4" s="310" t="str">
        <f>'自由入力'!$H$4</f>
        <v>背番号</v>
      </c>
      <c r="I4" s="308" t="str">
        <f>'自由入力'!$I$4</f>
        <v>選　手　名</v>
      </c>
      <c r="J4" s="310" t="str">
        <f>'自由入力'!$J$4</f>
        <v>学年</v>
      </c>
      <c r="K4" s="312" t="str">
        <f>'自由入力'!$L$4</f>
        <v>自由演技</v>
      </c>
      <c r="L4" s="312"/>
      <c r="M4" s="313"/>
      <c r="N4" s="313"/>
      <c r="O4" s="313"/>
      <c r="P4" s="313"/>
      <c r="Q4" s="313"/>
      <c r="R4" s="314"/>
      <c r="S4" s="314"/>
      <c r="T4" s="49"/>
      <c r="U4" s="315" t="str">
        <f>'自由入力'!AN5</f>
        <v>合　計</v>
      </c>
      <c r="V4" s="319" t="str">
        <f>'自由入力'!AO4</f>
        <v>順位</v>
      </c>
      <c r="W4" s="321" t="s">
        <v>55</v>
      </c>
    </row>
    <row r="5" spans="1:23" ht="24" customHeight="1">
      <c r="A5" s="43">
        <v>5</v>
      </c>
      <c r="C5" s="324"/>
      <c r="D5" s="311"/>
      <c r="E5" s="326"/>
      <c r="F5" s="327"/>
      <c r="G5" s="318"/>
      <c r="H5" s="311"/>
      <c r="I5" s="309"/>
      <c r="J5" s="311"/>
      <c r="K5" s="50" t="str">
        <f>'自由入力'!$L$5</f>
        <v>跳　馬</v>
      </c>
      <c r="L5" s="46" t="s">
        <v>24</v>
      </c>
      <c r="M5" s="236" t="str">
        <f>'自由入力'!$M$5</f>
        <v>段違い
平行棒</v>
      </c>
      <c r="N5" s="48" t="s">
        <v>24</v>
      </c>
      <c r="O5" s="50" t="str">
        <f>'自由入力'!$N$5</f>
        <v>平均台</v>
      </c>
      <c r="P5" s="51" t="s">
        <v>24</v>
      </c>
      <c r="Q5" s="47" t="str">
        <f>'自由入力'!$O$5</f>
        <v>ゆ　か</v>
      </c>
      <c r="R5" s="51" t="s">
        <v>24</v>
      </c>
      <c r="S5" s="52" t="str">
        <f>'自由入力'!$R$5</f>
        <v>合　計</v>
      </c>
      <c r="T5" s="53" t="s">
        <v>24</v>
      </c>
      <c r="U5" s="316"/>
      <c r="V5" s="320"/>
      <c r="W5" s="321"/>
    </row>
    <row r="6" spans="1:23" ht="24" customHeight="1">
      <c r="A6" s="43">
        <v>6</v>
      </c>
      <c r="C6" s="305">
        <f>'自由入力'!C71</f>
        <v>4</v>
      </c>
      <c r="D6" s="290">
        <f>'自由入力'!D71</f>
        <v>14</v>
      </c>
      <c r="E6" s="299" t="str">
        <f>'自由入力'!E71&amp;"　"&amp;'自由入力'!F71</f>
        <v>神奈川　横浜市立寺尾</v>
      </c>
      <c r="F6" s="300"/>
      <c r="G6" s="305" t="str">
        <f>IF('自由入力'!G71="","",'自由入力'!G71)</f>
        <v>葛西　康子</v>
      </c>
      <c r="H6" s="54">
        <f>IF('自由入力'!H71="","",'自由入力'!H71)</f>
        <v>31</v>
      </c>
      <c r="I6" s="55" t="str">
        <f>IF('自由入力'!I71="","",'自由入力'!I71)</f>
        <v>池田　菜月</v>
      </c>
      <c r="J6" s="56">
        <f>IF('自由入力'!J71="","",'自由入力'!J71)</f>
        <v>3</v>
      </c>
      <c r="K6" s="57">
        <f>IF('自由入力'!L71="","",'自由入力'!L71)</f>
        <v>12.7</v>
      </c>
      <c r="L6" s="373">
        <f>IF(K6="","",'自由入力'!AG71)</f>
        <v>22</v>
      </c>
      <c r="M6" s="58">
        <f>IF('自由入力'!M71="","",'自由入力'!M71)</f>
        <v>11</v>
      </c>
      <c r="N6" s="374">
        <f>IF(M6="","",'自由入力'!AI71)</f>
        <v>33</v>
      </c>
      <c r="O6" s="57">
        <f>IF('自由入力'!N71="","",'自由入力'!N71)</f>
        <v>12.4</v>
      </c>
      <c r="P6" s="375">
        <f>IF(O6="","",'自由入力'!AK71)</f>
        <v>28</v>
      </c>
      <c r="Q6" s="58">
        <f>IF('自由入力'!O71="","",'自由入力'!O71)</f>
        <v>11.45</v>
      </c>
      <c r="R6" s="375">
        <f>IF(Q6="","",'自由入力'!AM71)</f>
        <v>56</v>
      </c>
      <c r="S6" s="59">
        <f>IF('自由入力'!AN71="","",'自由入力'!AN71)</f>
        <v>47.55</v>
      </c>
      <c r="T6" s="376">
        <f>IF(S6="","",'自由入力'!AO71)</f>
        <v>38</v>
      </c>
      <c r="U6" s="335">
        <f>'自由入力'!Q75</f>
        <v>109.14999999999999</v>
      </c>
      <c r="V6" s="332">
        <f>IF(U6="","",'自由入力'!S75)</f>
        <v>7</v>
      </c>
      <c r="W6" s="60"/>
    </row>
    <row r="7" spans="1:23" ht="24" customHeight="1">
      <c r="A7" s="43">
        <v>7</v>
      </c>
      <c r="C7" s="306"/>
      <c r="D7" s="290"/>
      <c r="E7" s="301"/>
      <c r="F7" s="302"/>
      <c r="G7" s="306"/>
      <c r="H7" s="61">
        <f>IF('自由入力'!H72="","",'自由入力'!H72)</f>
        <v>32</v>
      </c>
      <c r="I7" s="62" t="str">
        <f>IF('自由入力'!I72="","",'自由入力'!I72)</f>
        <v>本郷　有純</v>
      </c>
      <c r="J7" s="63">
        <f>IF('自由入力'!J72="","",'自由入力'!J72)</f>
        <v>3</v>
      </c>
      <c r="K7" s="64">
        <f>IF('自由入力'!L72="","",'自由入力'!L72)</f>
        <v>12.3</v>
      </c>
      <c r="L7" s="377">
        <f>IF(K7="","",'自由入力'!AG72)</f>
        <v>47</v>
      </c>
      <c r="M7" s="65">
        <f>IF('自由入力'!M72="","",'自由入力'!M72)</f>
        <v>11.75</v>
      </c>
      <c r="N7" s="378">
        <f>IF(M7="","",'自由入力'!AI72)</f>
        <v>24</v>
      </c>
      <c r="O7" s="64">
        <f>IF('自由入力'!N72="","",'自由入力'!N72)</f>
        <v>11.5</v>
      </c>
      <c r="P7" s="379">
        <f>IF(O7="","",'自由入力'!AK72)</f>
        <v>46</v>
      </c>
      <c r="Q7" s="65">
        <f>IF('自由入力'!O72="","",'自由入力'!O72)</f>
        <v>12.45</v>
      </c>
      <c r="R7" s="379">
        <f>IF(Q7="","",'自由入力'!AM72)</f>
        <v>32</v>
      </c>
      <c r="S7" s="66">
        <f>IF('自由入力'!AN72="","",'自由入力'!AN72)</f>
        <v>48</v>
      </c>
      <c r="T7" s="380">
        <f>IF(S7="","",'自由入力'!AO72)</f>
        <v>35</v>
      </c>
      <c r="U7" s="336"/>
      <c r="V7" s="333"/>
      <c r="W7" s="67" t="s">
        <v>368</v>
      </c>
    </row>
    <row r="8" spans="1:23" ht="24" customHeight="1">
      <c r="A8" s="43">
        <v>8</v>
      </c>
      <c r="C8" s="306"/>
      <c r="D8" s="290"/>
      <c r="E8" s="301"/>
      <c r="F8" s="302"/>
      <c r="G8" s="306"/>
      <c r="H8" s="61">
        <f>IF('自由入力'!H73="","",'自由入力'!H73)</f>
        <v>33</v>
      </c>
      <c r="I8" s="62" t="str">
        <f>IF('自由入力'!I73="","",'自由入力'!I73)</f>
        <v>石渡　未来</v>
      </c>
      <c r="J8" s="63">
        <f>IF('自由入力'!J73="","",'自由入力'!J73)</f>
        <v>1</v>
      </c>
      <c r="K8" s="64">
        <f>IF('自由入力'!L73="","",'自由入力'!L73)</f>
        <v>11.55</v>
      </c>
      <c r="L8" s="377">
        <f>IF(K8="","",'自由入力'!AG73)</f>
        <v>67</v>
      </c>
      <c r="M8" s="65">
        <f>IF('自由入力'!M73="","",'自由入力'!M73)</f>
        <v>10.05</v>
      </c>
      <c r="N8" s="378">
        <f>IF(M8="","",'自由入力'!AI73)</f>
        <v>51</v>
      </c>
      <c r="O8" s="64">
        <f>IF('自由入力'!N73="","",'自由入力'!N73)</f>
        <v>12.45</v>
      </c>
      <c r="P8" s="379">
        <f>IF(O8="","",'自由入力'!AK73)</f>
        <v>27</v>
      </c>
      <c r="Q8" s="65">
        <f>IF('自由入力'!O73="","",'自由入力'!O73)</f>
        <v>12.05</v>
      </c>
      <c r="R8" s="379">
        <f>IF(Q8="","",'自由入力'!AM73)</f>
        <v>39</v>
      </c>
      <c r="S8" s="66">
        <f>IF('自由入力'!AN73="","",'自由入力'!AN73)</f>
        <v>46.099999999999994</v>
      </c>
      <c r="T8" s="380">
        <f>IF(S8="","",'自由入力'!AO73)</f>
        <v>44</v>
      </c>
      <c r="U8" s="336"/>
      <c r="V8" s="333"/>
      <c r="W8" s="67" t="s">
        <v>355</v>
      </c>
    </row>
    <row r="9" spans="1:23" ht="24" customHeight="1">
      <c r="A9" s="43">
        <v>9</v>
      </c>
      <c r="C9" s="306"/>
      <c r="D9" s="290"/>
      <c r="E9" s="301"/>
      <c r="F9" s="302"/>
      <c r="G9" s="306"/>
      <c r="H9" s="68">
        <f>IF('自由入力'!H74="","",'自由入力'!H74)</f>
        <v>34</v>
      </c>
      <c r="I9" s="69" t="str">
        <f>IF('自由入力'!I74="","",'自由入力'!I74)</f>
        <v>長岡　真愛</v>
      </c>
      <c r="J9" s="70">
        <f>IF('自由入力'!J74="","",'自由入力'!J74)</f>
        <v>1</v>
      </c>
      <c r="K9" s="71">
        <f>IF('自由入力'!L74="","",'自由入力'!L74)</f>
        <v>11.45</v>
      </c>
      <c r="L9" s="381">
        <f>IF(K9="","",'自由入力'!AG74)</f>
        <v>69</v>
      </c>
      <c r="M9" s="72">
        <f>IF('自由入力'!M74="","",'自由入力'!M74)</f>
        <v>9.05</v>
      </c>
      <c r="N9" s="382">
        <f>IF(M9="","",'自由入力'!AI74)</f>
        <v>65</v>
      </c>
      <c r="O9" s="71">
        <f>IF('自由入力'!N74="","",'自由入力'!N74)</f>
        <v>10.25</v>
      </c>
      <c r="P9" s="383">
        <f>IF(O9="","",'自由入力'!AK74)</f>
        <v>62</v>
      </c>
      <c r="Q9" s="72">
        <f>IF('自由入力'!O74="","",'自由入力'!O74)</f>
        <v>11.75</v>
      </c>
      <c r="R9" s="383">
        <f>IF(Q9="","",'自由入力'!AM74)</f>
        <v>46</v>
      </c>
      <c r="S9" s="73">
        <f>IF('自由入力'!AN74="","",'自由入力'!AN74)</f>
        <v>42.5</v>
      </c>
      <c r="T9" s="384">
        <f>IF(S9="","",'自由入力'!AO74)</f>
        <v>68</v>
      </c>
      <c r="U9" s="336"/>
      <c r="V9" s="333"/>
      <c r="W9" s="67" t="s">
        <v>369</v>
      </c>
    </row>
    <row r="10" spans="1:23" ht="24" customHeight="1">
      <c r="A10" s="43">
        <v>10</v>
      </c>
      <c r="C10" s="306"/>
      <c r="D10" s="290"/>
      <c r="E10" s="303"/>
      <c r="F10" s="304"/>
      <c r="G10" s="307"/>
      <c r="H10" s="290" t="str">
        <f>IF('自由入力'!H75="","",'自由入力'!H75)</f>
        <v>チーム得点</v>
      </c>
      <c r="I10" s="297"/>
      <c r="J10" s="75">
        <f>IF('自由入力'!J75="","",'自由入力'!J75)</f>
      </c>
      <c r="K10" s="76">
        <f>IF(H10="","",'自由入力'!L75)</f>
        <v>36.55</v>
      </c>
      <c r="L10" s="386"/>
      <c r="M10" s="77"/>
      <c r="N10" s="387"/>
      <c r="O10" s="76">
        <f>IF(H10="","",'自由入力'!N75)</f>
        <v>36.349999999999994</v>
      </c>
      <c r="P10" s="388"/>
      <c r="Q10" s="77">
        <f>IF(H10="","",'自由入力'!O75)</f>
        <v>36.25</v>
      </c>
      <c r="R10" s="388"/>
      <c r="S10" s="78">
        <f>U6</f>
        <v>109.14999999999999</v>
      </c>
      <c r="T10" s="389">
        <f>IF(H10="","",'自由入力'!AO75)</f>
      </c>
      <c r="U10" s="337"/>
      <c r="V10" s="334"/>
      <c r="W10" s="79" t="s">
        <v>361</v>
      </c>
    </row>
    <row r="11" spans="1:23" ht="24" customHeight="1">
      <c r="A11" s="43">
        <v>11</v>
      </c>
      <c r="C11" s="306"/>
      <c r="D11" s="305">
        <f>'自由入力'!D76</f>
        <v>15</v>
      </c>
      <c r="E11" s="299" t="str">
        <f>'自由入力'!E76&amp;"　"&amp;'自由入力'!F76</f>
        <v>東京　藤村女子</v>
      </c>
      <c r="F11" s="300"/>
      <c r="G11" s="305" t="str">
        <f>IF('自由入力'!G76="","",'自由入力'!G76)</f>
        <v>北村　彩子</v>
      </c>
      <c r="H11" s="54">
        <f>IF('自由入力'!H76="","",'自由入力'!H76)</f>
        <v>51</v>
      </c>
      <c r="I11" s="55" t="str">
        <f>IF('自由入力'!I76="","",'自由入力'!I76)</f>
        <v>水永　菜月</v>
      </c>
      <c r="J11" s="56">
        <f>IF('自由入力'!J76="","",'自由入力'!J76)</f>
        <v>3</v>
      </c>
      <c r="K11" s="80">
        <f>IF('自由入力'!L76="","",'自由入力'!L76)</f>
        <v>12.15</v>
      </c>
      <c r="L11" s="390">
        <f>IF(K11="","",'自由入力'!AG76)</f>
        <v>51</v>
      </c>
      <c r="M11" s="81">
        <f>IF('自由入力'!M76="","",'自由入力'!M76)</f>
        <v>10.95</v>
      </c>
      <c r="N11" s="391">
        <f>IF(M11="","",'自由入力'!AI76)</f>
        <v>34</v>
      </c>
      <c r="O11" s="80">
        <f>IF('自由入力'!N76="","",'自由入力'!N76)</f>
        <v>11.7</v>
      </c>
      <c r="P11" s="392">
        <f>IF(O11="","",'自由入力'!AK76)</f>
        <v>44</v>
      </c>
      <c r="Q11" s="81">
        <f>IF('自由入力'!O76="","",'自由入力'!O76)</f>
        <v>13.35</v>
      </c>
      <c r="R11" s="392">
        <f>IF(Q11="","",'自由入力'!AM76)</f>
        <v>12</v>
      </c>
      <c r="S11" s="82">
        <f>IF('自由入力'!AN76="","",'自由入力'!AN76)</f>
        <v>48.15</v>
      </c>
      <c r="T11" s="393">
        <f>IF(S11="","",'自由入力'!AO76)</f>
        <v>34</v>
      </c>
      <c r="U11" s="335">
        <f>'自由入力'!Q80</f>
        <v>113.15</v>
      </c>
      <c r="V11" s="332">
        <f>IF(U11="","",'自由入力'!S80)</f>
        <v>3</v>
      </c>
      <c r="W11" s="60"/>
    </row>
    <row r="12" spans="1:23" ht="24" customHeight="1">
      <c r="A12" s="43">
        <v>12</v>
      </c>
      <c r="C12" s="306"/>
      <c r="D12" s="306"/>
      <c r="E12" s="301"/>
      <c r="F12" s="302"/>
      <c r="G12" s="306"/>
      <c r="H12" s="61">
        <f>IF('自由入力'!H77="","",'自由入力'!H77)</f>
        <v>52</v>
      </c>
      <c r="I12" s="62" t="str">
        <f>IF('自由入力'!I77="","",'自由入力'!I77)</f>
        <v>石曽根　里央</v>
      </c>
      <c r="J12" s="63">
        <f>IF('自由入力'!J77="","",'自由入力'!J77)</f>
        <v>2</v>
      </c>
      <c r="K12" s="64">
        <f>IF('自由入力'!L77="","",'自由入力'!L77)</f>
        <v>12.9</v>
      </c>
      <c r="L12" s="377">
        <f>IF(K12="","",'自由入力'!AG77)</f>
        <v>16</v>
      </c>
      <c r="M12" s="65">
        <f>IF('自由入力'!M77="","",'自由入力'!M77)</f>
        <v>12.95</v>
      </c>
      <c r="N12" s="378">
        <f>IF(M12="","",'自由入力'!AI77)</f>
        <v>10</v>
      </c>
      <c r="O12" s="64">
        <f>IF('自由入力'!N77="","",'自由入力'!N77)</f>
        <v>13.7</v>
      </c>
      <c r="P12" s="379">
        <f>IF(O12="","",'自由入力'!AK77)</f>
        <v>5</v>
      </c>
      <c r="Q12" s="65">
        <f>IF('自由入力'!O77="","",'自由入力'!O77)</f>
        <v>13.1</v>
      </c>
      <c r="R12" s="379">
        <f>IF(Q12="","",'自由入力'!AM77)</f>
        <v>19</v>
      </c>
      <c r="S12" s="66">
        <f>IF('自由入力'!AN77="","",'自由入力'!AN77)</f>
        <v>52.65</v>
      </c>
      <c r="T12" s="380">
        <f>IF(S12="","",'自由入力'!AO77)</f>
        <v>8</v>
      </c>
      <c r="U12" s="336"/>
      <c r="V12" s="333"/>
      <c r="W12" s="67" t="s">
        <v>370</v>
      </c>
    </row>
    <row r="13" spans="1:23" ht="24" customHeight="1">
      <c r="A13" s="43">
        <v>13</v>
      </c>
      <c r="C13" s="306"/>
      <c r="D13" s="306"/>
      <c r="E13" s="301"/>
      <c r="F13" s="302"/>
      <c r="G13" s="306"/>
      <c r="H13" s="61">
        <f>IF('自由入力'!H78="","",'自由入力'!H78)</f>
        <v>53</v>
      </c>
      <c r="I13" s="62" t="str">
        <f>IF('自由入力'!I78="","",'自由入力'!I78)</f>
        <v>遠藤　明日香</v>
      </c>
      <c r="J13" s="63">
        <f>IF('自由入力'!J78="","",'自由入力'!J78)</f>
        <v>2</v>
      </c>
      <c r="K13" s="64">
        <f>IF('自由入力'!L78="","",'自由入力'!L78)</f>
        <v>11.25</v>
      </c>
      <c r="L13" s="377">
        <f>IF(K13="","",'自由入力'!AG78)</f>
        <v>74</v>
      </c>
      <c r="M13" s="65">
        <f>IF('自由入力'!M78="","",'自由入力'!M78)</f>
        <v>9.35</v>
      </c>
      <c r="N13" s="378">
        <f>IF(M13="","",'自由入力'!AI78)</f>
        <v>59</v>
      </c>
      <c r="O13" s="64">
        <f>IF('自由入力'!N78="","",'自由入力'!N78)</f>
        <v>10.4</v>
      </c>
      <c r="P13" s="379">
        <f>IF(O13="","",'自由入力'!AK78)</f>
        <v>57</v>
      </c>
      <c r="Q13" s="65">
        <f>IF('自由入力'!O78="","",'自由入力'!O78)</f>
        <v>13.45</v>
      </c>
      <c r="R13" s="379">
        <f>IF(Q13="","",'自由入力'!AM78)</f>
        <v>10</v>
      </c>
      <c r="S13" s="66">
        <f>IF('自由入力'!AN78="","",'自由入力'!AN78)</f>
        <v>44.45</v>
      </c>
      <c r="T13" s="380">
        <f>IF(S13="","",'自由入力'!AO78)</f>
        <v>54</v>
      </c>
      <c r="U13" s="336"/>
      <c r="V13" s="333"/>
      <c r="W13" s="67" t="s">
        <v>364</v>
      </c>
    </row>
    <row r="14" spans="1:23" ht="24" customHeight="1">
      <c r="A14" s="43">
        <v>14</v>
      </c>
      <c r="C14" s="306"/>
      <c r="D14" s="306"/>
      <c r="E14" s="301"/>
      <c r="F14" s="302"/>
      <c r="G14" s="306"/>
      <c r="H14" s="68">
        <f>IF('自由入力'!H79="","",'自由入力'!H79)</f>
        <v>54</v>
      </c>
      <c r="I14" s="69" t="str">
        <f>IF('自由入力'!I79="","",'自由入力'!I79)</f>
        <v>中野　光海</v>
      </c>
      <c r="J14" s="70">
        <f>IF('自由入力'!J79="","",'自由入力'!J79)</f>
        <v>1</v>
      </c>
      <c r="K14" s="71">
        <f>IF('自由入力'!L79="","",'自由入力'!L79)</f>
        <v>12.4</v>
      </c>
      <c r="L14" s="381">
        <f>IF(K14="","",'自由入力'!AG79)</f>
        <v>42</v>
      </c>
      <c r="M14" s="72">
        <f>IF('自由入力'!M79="","",'自由入力'!M79)</f>
        <v>10.25</v>
      </c>
      <c r="N14" s="382">
        <f>IF(M14="","",'自由入力'!AI79)</f>
        <v>48</v>
      </c>
      <c r="O14" s="71">
        <f>IF('自由入力'!N79="","",'自由入力'!N79)</f>
        <v>9.25</v>
      </c>
      <c r="P14" s="383">
        <f>IF(O14="","",'自由入力'!AK79)</f>
        <v>72</v>
      </c>
      <c r="Q14" s="72">
        <f>IF('自由入力'!O79="","",'自由入力'!O79)</f>
        <v>11.6</v>
      </c>
      <c r="R14" s="383">
        <f>IF(Q14="","",'自由入力'!AM79)</f>
        <v>53</v>
      </c>
      <c r="S14" s="73">
        <f>IF('自由入力'!AN79="","",'自由入力'!AN79)</f>
        <v>43.5</v>
      </c>
      <c r="T14" s="384">
        <f>IF(S14="","",'自由入力'!AO79)</f>
        <v>64</v>
      </c>
      <c r="U14" s="336"/>
      <c r="V14" s="333"/>
      <c r="W14" s="67" t="s">
        <v>371</v>
      </c>
    </row>
    <row r="15" spans="1:23" ht="24" customHeight="1">
      <c r="A15" s="43">
        <v>15</v>
      </c>
      <c r="C15" s="306"/>
      <c r="D15" s="307"/>
      <c r="E15" s="303"/>
      <c r="F15" s="304"/>
      <c r="G15" s="307"/>
      <c r="H15" s="290" t="str">
        <f>IF('自由入力'!H80="","",'自由入力'!H80)</f>
        <v>チーム得点</v>
      </c>
      <c r="I15" s="297"/>
      <c r="J15" s="75">
        <f>IF('自由入力'!J80="","",'自由入力'!J80)</f>
      </c>
      <c r="K15" s="76">
        <f>IF(H15="","",'自由入力'!L80)</f>
        <v>37.449999999999996</v>
      </c>
      <c r="L15" s="386"/>
      <c r="M15" s="77"/>
      <c r="N15" s="387"/>
      <c r="O15" s="76">
        <f>IF(H15="","",'自由入力'!N80)</f>
        <v>35.8</v>
      </c>
      <c r="P15" s="388"/>
      <c r="Q15" s="77">
        <f>IF(H15="","",'自由入力'!O80)</f>
        <v>39.9</v>
      </c>
      <c r="R15" s="388"/>
      <c r="S15" s="78">
        <f>U11</f>
        <v>113.15</v>
      </c>
      <c r="T15" s="389"/>
      <c r="U15" s="337"/>
      <c r="V15" s="334"/>
      <c r="W15" s="79" t="s">
        <v>361</v>
      </c>
    </row>
    <row r="16" spans="1:23" ht="24" customHeight="1">
      <c r="A16" s="43">
        <v>16</v>
      </c>
      <c r="C16" s="306"/>
      <c r="D16" s="305">
        <f>'自由入力'!D81</f>
        <v>16</v>
      </c>
      <c r="E16" s="83" t="str">
        <f>IF('自由入力'!E81="","",'自由入力'!E81)</f>
        <v>神奈川</v>
      </c>
      <c r="F16" s="451" t="str">
        <f>IF('自由入力'!F81="","",'自由入力'!F81)</f>
        <v>秦野市立南が丘</v>
      </c>
      <c r="G16" s="54" t="str">
        <f>IF('自由入力'!G81="","",'自由入力'!G81)</f>
        <v>仲手川　統治</v>
      </c>
      <c r="H16" s="54">
        <f>IF('自由入力'!H81="","",'自由入力'!H81)</f>
        <v>132</v>
      </c>
      <c r="I16" s="55" t="str">
        <f>IF('自由入力'!I81="","",'自由入力'!I81)</f>
        <v>瀬尾　海夢</v>
      </c>
      <c r="J16" s="56">
        <f>IF('自由入力'!J81="","",'自由入力'!J81)</f>
        <v>3</v>
      </c>
      <c r="K16" s="57">
        <f>IF('自由入力'!L81="","",'自由入力'!L81)</f>
        <v>12.65</v>
      </c>
      <c r="L16" s="373">
        <f>IF(K16="","",'自由入力'!AG81)</f>
        <v>26</v>
      </c>
      <c r="M16" s="58">
        <f>IF('自由入力'!M81="","",'自由入力'!M81)</f>
        <v>13.65</v>
      </c>
      <c r="N16" s="374">
        <f>IF(M16="","",'自由入力'!AI81)</f>
        <v>5</v>
      </c>
      <c r="O16" s="57">
        <f>IF('自由入力'!N81="","",'自由入力'!N81)</f>
        <v>10.5</v>
      </c>
      <c r="P16" s="375">
        <f>IF(O16="","",'自由入力'!AK81)</f>
        <v>55</v>
      </c>
      <c r="Q16" s="58">
        <f>IF('自由入力'!O81="","",'自由入力'!O81)</f>
        <v>13.15</v>
      </c>
      <c r="R16" s="375">
        <f>IF(Q16="","",'自由入力'!AM81)</f>
        <v>16</v>
      </c>
      <c r="S16" s="59">
        <f>IF('自由入力'!AN81="","",'自由入力'!AN81)</f>
        <v>49.949999999999996</v>
      </c>
      <c r="T16" s="376">
        <f>IF(S16="","",'自由入力'!AO81)</f>
        <v>18</v>
      </c>
      <c r="U16" s="335">
        <f>'自由入力'!Q85</f>
      </c>
      <c r="V16" s="332">
        <f>IF(U16="","",'自由入力'!S85)</f>
      </c>
      <c r="W16" s="60"/>
    </row>
    <row r="17" spans="1:23" ht="24" customHeight="1">
      <c r="A17" s="43">
        <v>17</v>
      </c>
      <c r="C17" s="306"/>
      <c r="D17" s="306"/>
      <c r="E17" s="85" t="str">
        <f>IF('自由入力'!E82="","",'自由入力'!E82)</f>
        <v>群馬</v>
      </c>
      <c r="F17" s="452" t="str">
        <f>IF('自由入力'!F82="","",'自由入力'!F82)</f>
        <v>伊勢崎市立境北</v>
      </c>
      <c r="G17" s="61" t="str">
        <f>IF('自由入力'!G82="","",'自由入力'!G82)</f>
        <v>藤木　聖士</v>
      </c>
      <c r="H17" s="61">
        <f>IF('自由入力'!H82="","",'自由入力'!H82)</f>
        <v>112</v>
      </c>
      <c r="I17" s="62" t="str">
        <f>IF('自由入力'!I82="","",'自由入力'!I82)</f>
        <v>髙木　清楓</v>
      </c>
      <c r="J17" s="63">
        <f>IF('自由入力'!J82="","",'自由入力'!J82)</f>
        <v>1</v>
      </c>
      <c r="K17" s="64">
        <f>IF('自由入力'!L82="","",'自由入力'!L82)</f>
        <v>12.7</v>
      </c>
      <c r="L17" s="377">
        <f>IF(K17="","",'自由入力'!AG82)</f>
        <v>22</v>
      </c>
      <c r="M17" s="65">
        <f>IF('自由入力'!M82="","",'自由入力'!M82)</f>
        <v>10.3</v>
      </c>
      <c r="N17" s="378">
        <f>IF(M17="","",'自由入力'!AI82)</f>
        <v>47</v>
      </c>
      <c r="O17" s="64">
        <f>IF('自由入力'!N82="","",'自由入力'!N82)</f>
        <v>12.7</v>
      </c>
      <c r="P17" s="379">
        <f>IF(O17="","",'自由入力'!AK82)</f>
        <v>24</v>
      </c>
      <c r="Q17" s="65">
        <f>IF('自由入力'!O82="","",'自由入力'!O82)</f>
        <v>13</v>
      </c>
      <c r="R17" s="379">
        <f>IF(Q17="","",'自由入力'!AM82)</f>
        <v>20</v>
      </c>
      <c r="S17" s="66">
        <f>IF('自由入力'!AN82="","",'自由入力'!AN82)</f>
        <v>48.7</v>
      </c>
      <c r="T17" s="380">
        <f>IF(S17="","",'自由入力'!AO82)</f>
        <v>26</v>
      </c>
      <c r="U17" s="336"/>
      <c r="V17" s="333"/>
      <c r="W17" s="67"/>
    </row>
    <row r="18" spans="1:23" ht="24" customHeight="1">
      <c r="A18" s="43">
        <v>18</v>
      </c>
      <c r="C18" s="306"/>
      <c r="D18" s="306"/>
      <c r="E18" s="85" t="str">
        <f>IF('自由入力'!E83="","",'自由入力'!E83)</f>
        <v>茨城</v>
      </c>
      <c r="F18" s="452" t="str">
        <f>IF('自由入力'!F83="","",'自由入力'!F83)</f>
        <v>土浦市立第三</v>
      </c>
      <c r="G18" s="61" t="str">
        <f>IF('自由入力'!G83="","",'自由入力'!G83)</f>
        <v>木鉛　美奈子</v>
      </c>
      <c r="H18" s="61">
        <f>IF('自由入力'!H83="","",'自由入力'!H83)</f>
        <v>142</v>
      </c>
      <c r="I18" s="62" t="str">
        <f>IF('自由入力'!I83="","",'自由入力'!I83)</f>
        <v>大高　涼花</v>
      </c>
      <c r="J18" s="63">
        <f>IF('自由入力'!J83="","",'自由入力'!J83)</f>
        <v>1</v>
      </c>
      <c r="K18" s="64">
        <f>IF('自由入力'!L83="","",'自由入力'!L83)</f>
        <v>12.45</v>
      </c>
      <c r="L18" s="377">
        <f>IF(K18="","",'自由入力'!AG83)</f>
        <v>41</v>
      </c>
      <c r="M18" s="65">
        <f>IF('自由入力'!M83="","",'自由入力'!M83)</f>
        <v>9.3</v>
      </c>
      <c r="N18" s="378">
        <f>IF(M18="","",'自由入力'!AI83)</f>
        <v>61</v>
      </c>
      <c r="O18" s="64">
        <f>IF('自由入力'!N83="","",'自由入力'!N83)</f>
        <v>9.8</v>
      </c>
      <c r="P18" s="379">
        <f>IF(O18="","",'自由入力'!AK83)</f>
        <v>65</v>
      </c>
      <c r="Q18" s="65">
        <f>IF('自由入力'!O83="","",'自由入力'!O83)</f>
        <v>11.6</v>
      </c>
      <c r="R18" s="379">
        <f>IF(Q18="","",'自由入力'!AM83)</f>
        <v>53</v>
      </c>
      <c r="S18" s="66">
        <f>IF('自由入力'!AN83="","",'自由入力'!AN83)</f>
        <v>43.15</v>
      </c>
      <c r="T18" s="380">
        <f>IF(S18="","",'自由入力'!AO83)</f>
        <v>65</v>
      </c>
      <c r="U18" s="336"/>
      <c r="V18" s="333"/>
      <c r="W18" s="67"/>
    </row>
    <row r="19" spans="1:23" ht="24" customHeight="1">
      <c r="A19" s="43">
        <v>19</v>
      </c>
      <c r="C19" s="306"/>
      <c r="D19" s="306"/>
      <c r="E19" s="85" t="str">
        <f>IF('自由入力'!E84="","",'自由入力'!E84)</f>
        <v>埼玉</v>
      </c>
      <c r="F19" s="452" t="str">
        <f>IF('自由入力'!F84="","",'自由入力'!F84)</f>
        <v>飯能市立飯能第一</v>
      </c>
      <c r="G19" s="61" t="str">
        <f>IF('自由入力'!G84="","",'自由入力'!G84)</f>
        <v>石貝　　龍</v>
      </c>
      <c r="H19" s="61">
        <f>IF('自由入力'!H84="","",'自由入力'!H84)</f>
        <v>122</v>
      </c>
      <c r="I19" s="62" t="str">
        <f>IF('自由入力'!I84="","",'自由入力'!I84)</f>
        <v>小林　日和</v>
      </c>
      <c r="J19" s="63">
        <f>IF('自由入力'!J84="","",'自由入力'!J84)</f>
        <v>3</v>
      </c>
      <c r="K19" s="64">
        <f>IF('自由入力'!L84="","",'自由入力'!L84)</f>
        <v>12.6</v>
      </c>
      <c r="L19" s="377">
        <f>IF(K19="","",'自由入力'!AG84)</f>
        <v>29</v>
      </c>
      <c r="M19" s="65">
        <f>IF('自由入力'!M84="","",'自由入力'!M84)</f>
        <v>10.6</v>
      </c>
      <c r="N19" s="378">
        <f>IF(M19="","",'自由入力'!AI84)</f>
        <v>39</v>
      </c>
      <c r="O19" s="64">
        <f>IF('自由入力'!N84="","",'自由入力'!N84)</f>
        <v>12.4</v>
      </c>
      <c r="P19" s="379">
        <f>IF(O19="","",'自由入力'!AK84)</f>
        <v>28</v>
      </c>
      <c r="Q19" s="65">
        <f>IF('自由入力'!O84="","",'自由入力'!O84)</f>
        <v>13</v>
      </c>
      <c r="R19" s="379">
        <f>IF(Q19="","",'自由入力'!AM84)</f>
        <v>20</v>
      </c>
      <c r="S19" s="66">
        <f>IF('自由入力'!AN84="","",'自由入力'!AN84)</f>
        <v>48.6</v>
      </c>
      <c r="T19" s="380">
        <f>IF(S19="","",'自由入力'!AO84)</f>
        <v>29</v>
      </c>
      <c r="U19" s="336"/>
      <c r="V19" s="333"/>
      <c r="W19" s="67"/>
    </row>
    <row r="20" spans="1:23" ht="24" customHeight="1">
      <c r="A20" s="43">
        <v>20</v>
      </c>
      <c r="C20" s="306"/>
      <c r="D20" s="307"/>
      <c r="E20" s="191"/>
      <c r="F20" s="70" t="str">
        <f>IF('自由入力'!F85="","",'自由入力'!F85)</f>
        <v>個人Ｅ</v>
      </c>
      <c r="G20" s="68">
        <f>IF('自由入力'!G85="","",'自由入力'!G85)</f>
      </c>
      <c r="H20" s="330">
        <f>IF('自由入力'!H85="","",'自由入力'!H85)</f>
      </c>
      <c r="I20" s="331"/>
      <c r="J20" s="74">
        <f>IF('自由入力'!J85="","",'自由入力'!J85)</f>
      </c>
      <c r="K20" s="192">
        <f>IF(H20="","",'自由入力'!L85)</f>
      </c>
      <c r="L20" s="454"/>
      <c r="M20" s="193"/>
      <c r="N20" s="455"/>
      <c r="O20" s="192">
        <f>IF(H20="","",'自由入力'!N85)</f>
      </c>
      <c r="P20" s="264"/>
      <c r="Q20" s="193">
        <f>IF(H20="","",'自由入力'!O85)</f>
      </c>
      <c r="R20" s="264"/>
      <c r="S20" s="194">
        <f>U16</f>
      </c>
      <c r="T20" s="456"/>
      <c r="U20" s="337"/>
      <c r="V20" s="334"/>
      <c r="W20" s="79"/>
    </row>
    <row r="21" spans="1:23" ht="24" customHeight="1">
      <c r="A21" s="43">
        <v>21</v>
      </c>
      <c r="C21" s="306"/>
      <c r="D21" s="305">
        <f>'自由入力'!D86</f>
        <v>17</v>
      </c>
      <c r="E21" s="83" t="str">
        <f>IF('自由入力'!E86="","",'自由入力'!E86)</f>
        <v>山梨</v>
      </c>
      <c r="F21" s="84" t="str">
        <f>IF('自由入力'!F86="","",'自由入力'!F86)</f>
        <v>富士川町立増穂</v>
      </c>
      <c r="G21" s="56" t="str">
        <f>IF('自由入力'!G86="","",'自由入力'!G86)</f>
        <v>遠藤　明子</v>
      </c>
      <c r="H21" s="54">
        <f>IF('自由入力'!H86="","",'自由入力'!H86)</f>
        <v>102</v>
      </c>
      <c r="I21" s="55" t="str">
        <f>IF('自由入力'!I86="","",'自由入力'!I86)</f>
        <v>村松　瀬菜</v>
      </c>
      <c r="J21" s="56">
        <f>IF('自由入力'!J86="","",'自由入力'!J86)</f>
        <v>3</v>
      </c>
      <c r="K21" s="80">
        <f>IF('自由入力'!L86="","",'自由入力'!L86)</f>
        <v>12.1</v>
      </c>
      <c r="L21" s="390">
        <f>IF(K21="","",'自由入力'!AG86)</f>
        <v>54</v>
      </c>
      <c r="M21" s="81">
        <f>IF('自由入力'!M86="","",'自由入力'!M86)</f>
        <v>8.5</v>
      </c>
      <c r="N21" s="391">
        <f>IF(M21="","",'自由入力'!AI86)</f>
        <v>69</v>
      </c>
      <c r="O21" s="80">
        <f>IF('自由入力'!N86="","",'自由入力'!N86)</f>
        <v>10.7</v>
      </c>
      <c r="P21" s="392">
        <f>IF(O21="","",'自由入力'!AK86)</f>
        <v>53</v>
      </c>
      <c r="Q21" s="81">
        <f>IF('自由入力'!O86="","",'自由入力'!O86)</f>
        <v>11.7</v>
      </c>
      <c r="R21" s="392">
        <f>IF(Q21="","",'自由入力'!AM86)</f>
        <v>48</v>
      </c>
      <c r="S21" s="82">
        <f>IF('自由入力'!AN86="","",'自由入力'!AN86)</f>
        <v>43</v>
      </c>
      <c r="T21" s="393">
        <f>IF(S21="","",'自由入力'!AO86)</f>
        <v>66</v>
      </c>
      <c r="U21" s="335">
        <f>'自由入力'!Q90</f>
      </c>
      <c r="V21" s="332">
        <f>IF(U21="","",'自由入力'!S90)</f>
      </c>
      <c r="W21" s="60"/>
    </row>
    <row r="22" spans="1:23" ht="24" customHeight="1">
      <c r="A22" s="43">
        <v>22</v>
      </c>
      <c r="C22" s="306"/>
      <c r="D22" s="306"/>
      <c r="E22" s="85" t="str">
        <f>IF('自由入力'!E87="","",'自由入力'!E87)</f>
        <v>千葉</v>
      </c>
      <c r="F22" s="86" t="str">
        <f>IF('自由入力'!F87="","",'自由入力'!F87)</f>
        <v>佐倉市立西志津</v>
      </c>
      <c r="G22" s="63" t="str">
        <f>IF('自由入力'!G87="","",'自由入力'!G87)</f>
        <v>友野　吉弘</v>
      </c>
      <c r="H22" s="61">
        <f>IF('自由入力'!H87="","",'自由入力'!H87)</f>
        <v>172</v>
      </c>
      <c r="I22" s="62" t="str">
        <f>IF('自由入力'!I87="","",'自由入力'!I87)</f>
        <v>原島　瑛里</v>
      </c>
      <c r="J22" s="63">
        <f>IF('自由入力'!J87="","",'自由入力'!J87)</f>
        <v>3</v>
      </c>
      <c r="K22" s="64">
        <f>IF('自由入力'!L87="","",'自由入力'!L87)</f>
        <v>13.5</v>
      </c>
      <c r="L22" s="377">
        <f>IF(K22="","",'自由入力'!AG87)</f>
        <v>8</v>
      </c>
      <c r="M22" s="65">
        <f>IF('自由入力'!M87="","",'自由入力'!M87)</f>
        <v>12.2</v>
      </c>
      <c r="N22" s="378">
        <f>IF(M22="","",'自由入力'!AI87)</f>
        <v>18</v>
      </c>
      <c r="O22" s="64">
        <f>IF('自由入力'!N87="","",'自由入力'!N87)</f>
        <v>12.95</v>
      </c>
      <c r="P22" s="379">
        <f>IF(O22="","",'自由入力'!AK87)</f>
        <v>18</v>
      </c>
      <c r="Q22" s="65">
        <f>IF('自由入力'!O87="","",'自由入力'!O87)</f>
        <v>12.9</v>
      </c>
      <c r="R22" s="379">
        <f>IF(Q22="","",'自由入力'!AM87)</f>
        <v>24</v>
      </c>
      <c r="S22" s="66">
        <f>IF('自由入力'!AN87="","",'自由入力'!AN87)</f>
        <v>51.55</v>
      </c>
      <c r="T22" s="380">
        <f>IF(S22="","",'自由入力'!AO87)</f>
        <v>12</v>
      </c>
      <c r="U22" s="336"/>
      <c r="V22" s="333"/>
      <c r="W22" s="67"/>
    </row>
    <row r="23" spans="1:23" ht="24" customHeight="1">
      <c r="A23" s="43">
        <v>23</v>
      </c>
      <c r="C23" s="306"/>
      <c r="D23" s="306"/>
      <c r="E23" s="85" t="str">
        <f>IF('自由入力'!E88="","",'自由入力'!E88)</f>
        <v>東京</v>
      </c>
      <c r="F23" s="86" t="str">
        <f>IF('自由入力'!F88="","",'自由入力'!F88)</f>
        <v>世田谷区立用賀</v>
      </c>
      <c r="G23" s="63" t="str">
        <f>IF('自由入力'!G88="","",'自由入力'!G88)</f>
        <v>佐藤　恵美</v>
      </c>
      <c r="H23" s="61">
        <f>IF('自由入力'!H88="","",'自由入力'!H88)</f>
        <v>152</v>
      </c>
      <c r="I23" s="62" t="str">
        <f>IF('自由入力'!I88="","",'自由入力'!I88)</f>
        <v>青柳　有香</v>
      </c>
      <c r="J23" s="63">
        <f>IF('自由入力'!J88="","",'自由入力'!J88)</f>
        <v>2</v>
      </c>
      <c r="K23" s="64">
        <f>IF('自由入力'!L88="","",'自由入力'!L88)</f>
        <v>13.35</v>
      </c>
      <c r="L23" s="377">
        <f>IF(K23="","",'自由入力'!AG88)</f>
        <v>11</v>
      </c>
      <c r="M23" s="65">
        <f>IF('自由入力'!M88="","",'自由入力'!M88)</f>
        <v>12.45</v>
      </c>
      <c r="N23" s="378">
        <f>IF(M23="","",'自由入力'!AI88)</f>
        <v>14</v>
      </c>
      <c r="O23" s="64">
        <f>IF('自由入力'!N88="","",'自由入力'!N88)</f>
        <v>13.8</v>
      </c>
      <c r="P23" s="379">
        <f>IF(O23="","",'自由入力'!AK88)</f>
        <v>3</v>
      </c>
      <c r="Q23" s="65">
        <f>IF('自由入力'!O88="","",'自由入力'!O88)</f>
        <v>13.45</v>
      </c>
      <c r="R23" s="379">
        <f>IF(Q23="","",'自由入力'!AM88)</f>
        <v>10</v>
      </c>
      <c r="S23" s="66">
        <f>IF('自由入力'!AN88="","",'自由入力'!AN88)</f>
        <v>53.05</v>
      </c>
      <c r="T23" s="380">
        <f>IF(S23="","",'自由入力'!AO88)</f>
        <v>7</v>
      </c>
      <c r="U23" s="336"/>
      <c r="V23" s="333"/>
      <c r="W23" s="67"/>
    </row>
    <row r="24" spans="1:23" ht="24" customHeight="1">
      <c r="A24" s="43">
        <v>24</v>
      </c>
      <c r="C24" s="306"/>
      <c r="D24" s="306"/>
      <c r="E24" s="85" t="str">
        <f>IF('自由入力'!E89="","",'自由入力'!E89)</f>
        <v>栃木</v>
      </c>
      <c r="F24" s="86" t="str">
        <f>IF('自由入力'!F89="","",'自由入力'!F89)</f>
        <v>日光市立大沢</v>
      </c>
      <c r="G24" s="63" t="str">
        <f>IF('自由入力'!G89="","",'自由入力'!G89)</f>
        <v>田代　教子</v>
      </c>
      <c r="H24" s="61">
        <f>IF('自由入力'!H89="","",'自由入力'!H89)</f>
        <v>162</v>
      </c>
      <c r="I24" s="62" t="str">
        <f>IF('自由入力'!I89="","",'自由入力'!I89)</f>
        <v>柳田　留菜</v>
      </c>
      <c r="J24" s="63">
        <f>IF('自由入力'!J89="","",'自由入力'!J89)</f>
        <v>2</v>
      </c>
      <c r="K24" s="71">
        <f>IF('自由入力'!L89="","",'自由入力'!L89)</f>
        <v>10.65</v>
      </c>
      <c r="L24" s="381">
        <f>IF(K24="","",'自由入力'!AG89)</f>
        <v>78</v>
      </c>
      <c r="M24" s="72">
        <f>IF('自由入力'!M89="","",'自由入力'!M89)</f>
        <v>6.5</v>
      </c>
      <c r="N24" s="382">
        <f>IF(M24="","",'自由入力'!AI89)</f>
        <v>83</v>
      </c>
      <c r="O24" s="71">
        <f>IF('自由入力'!N89="","",'自由入力'!N89)</f>
        <v>8.8</v>
      </c>
      <c r="P24" s="383">
        <f>IF(O24="","",'自由入力'!AK89)</f>
        <v>74</v>
      </c>
      <c r="Q24" s="72">
        <f>IF('自由入力'!O89="","",'自由入力'!O89)</f>
        <v>8.3</v>
      </c>
      <c r="R24" s="383">
        <f>IF(Q24="","",'自由入力'!AM89)</f>
        <v>83</v>
      </c>
      <c r="S24" s="73">
        <f>IF('自由入力'!AN89="","",'自由入力'!AN89)</f>
        <v>34.25</v>
      </c>
      <c r="T24" s="384">
        <f>IF(S24="","",'自由入力'!AO89)</f>
        <v>82</v>
      </c>
      <c r="U24" s="336"/>
      <c r="V24" s="333"/>
      <c r="W24" s="67"/>
    </row>
    <row r="25" spans="1:23" ht="24" customHeight="1">
      <c r="A25" s="43">
        <v>25</v>
      </c>
      <c r="C25" s="307"/>
      <c r="D25" s="307"/>
      <c r="E25" s="87">
        <f>IF('自由入力'!E90="","",'自由入力'!E90)</f>
      </c>
      <c r="F25" s="70" t="str">
        <f>IF('自由入力'!F90="","",'自由入力'!F90)</f>
        <v>個人Ｆ</v>
      </c>
      <c r="G25" s="70">
        <f>IF('自由入力'!G90="","",'自由入力'!G90)</f>
      </c>
      <c r="H25" s="328">
        <f>IF('自由入力'!H90="","",'自由入力'!H90)</f>
      </c>
      <c r="I25" s="329"/>
      <c r="J25" s="68">
        <f>IF('自由入力'!J90="","",'自由入力'!J90)</f>
      </c>
      <c r="K25" s="89">
        <f>IF(H25="","",'自由入力'!L90)</f>
      </c>
      <c r="L25" s="394"/>
      <c r="M25" s="90"/>
      <c r="N25" s="395"/>
      <c r="O25" s="89">
        <f>IF(H25="","",'自由入力'!N90)</f>
      </c>
      <c r="P25" s="396"/>
      <c r="Q25" s="90">
        <f>IF(H25="","",'自由入力'!O90)</f>
      </c>
      <c r="R25" s="396"/>
      <c r="S25" s="91">
        <f>U21</f>
      </c>
      <c r="T25" s="397"/>
      <c r="U25" s="337"/>
      <c r="V25" s="334"/>
      <c r="W25" s="79"/>
    </row>
  </sheetData>
  <sheetProtection/>
  <mergeCells count="37">
    <mergeCell ref="W4:W5"/>
    <mergeCell ref="C2:I2"/>
    <mergeCell ref="L2:P2"/>
    <mergeCell ref="R2:V2"/>
    <mergeCell ref="K3:S3"/>
    <mergeCell ref="V3:W3"/>
    <mergeCell ref="C4:C5"/>
    <mergeCell ref="D4:D5"/>
    <mergeCell ref="E4:F5"/>
    <mergeCell ref="G4:G5"/>
    <mergeCell ref="I4:I5"/>
    <mergeCell ref="J4:J5"/>
    <mergeCell ref="K4:S4"/>
    <mergeCell ref="U4:U5"/>
    <mergeCell ref="G11:G15"/>
    <mergeCell ref="H10:I10"/>
    <mergeCell ref="H15:I15"/>
    <mergeCell ref="H4:H5"/>
    <mergeCell ref="V4:V5"/>
    <mergeCell ref="V21:V25"/>
    <mergeCell ref="C6:C25"/>
    <mergeCell ref="D6:D10"/>
    <mergeCell ref="E6:F10"/>
    <mergeCell ref="G6:G10"/>
    <mergeCell ref="U6:U10"/>
    <mergeCell ref="V6:V10"/>
    <mergeCell ref="D11:D15"/>
    <mergeCell ref="E11:F15"/>
    <mergeCell ref="H20:I20"/>
    <mergeCell ref="H25:I25"/>
    <mergeCell ref="V11:V15"/>
    <mergeCell ref="D16:D20"/>
    <mergeCell ref="U16:U20"/>
    <mergeCell ref="V16:V20"/>
    <mergeCell ref="D21:D25"/>
    <mergeCell ref="U21:U25"/>
    <mergeCell ref="U11:U15"/>
  </mergeCells>
  <dataValidations count="2">
    <dataValidation allowBlank="1" showInputMessage="1" showErrorMessage="1" imeMode="off" sqref="K21:V21 W4 X1:IV25 L1:W1 A1:K5 G11:G14 V2:W2 W11:W14 W16:W19 W21:W24 W6:W9 G6:G9 L2:U5 K16:V16 A26:IV65536 K22:T25 F6:F15 I16:I19 L6:V6 V4:V5 A6:E25 J6:J25 I21:I24 H6:H20 I6:I9 I11:I14 G16:G20 F21:H25 K11:V11 K12:T15 K17:T20 K6:K10 L7:T10 F20"/>
    <dataValidation allowBlank="1" showInputMessage="1" showErrorMessage="1" imeMode="on" sqref="V3:W3"/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zoomScale="88" zoomScaleNormal="88" zoomScalePageLayoutView="0" workbookViewId="0" topLeftCell="A1">
      <pane xSplit="8" ySplit="5" topLeftCell="I6" activePane="bottomRight" state="frozen"/>
      <selection pane="topLeft" activeCell="E6" sqref="E6:F10"/>
      <selection pane="topRight" activeCell="E6" sqref="E6:F10"/>
      <selection pane="bottomLeft" activeCell="E6" sqref="E6:F10"/>
      <selection pane="bottomRight" activeCell="E6" sqref="E6:F10"/>
    </sheetView>
  </sheetViews>
  <sheetFormatPr defaultColWidth="9.140625" defaultRowHeight="24" customHeight="1"/>
  <cols>
    <col min="1" max="2" width="2.57421875" style="43" customWidth="1"/>
    <col min="3" max="4" width="3.140625" style="43" customWidth="1"/>
    <col min="5" max="5" width="9.57421875" style="43" customWidth="1"/>
    <col min="6" max="6" width="15.57421875" style="43" customWidth="1"/>
    <col min="7" max="7" width="10.57421875" style="43" customWidth="1"/>
    <col min="8" max="8" width="3.57421875" style="43" customWidth="1"/>
    <col min="9" max="9" width="14.57421875" style="92" customWidth="1"/>
    <col min="10" max="10" width="3.57421875" style="43" customWidth="1"/>
    <col min="11" max="11" width="6.57421875" style="43" customWidth="1"/>
    <col min="12" max="12" width="4.7109375" style="43" customWidth="1"/>
    <col min="13" max="13" width="6.57421875" style="43" customWidth="1"/>
    <col min="14" max="14" width="4.7109375" style="43" customWidth="1"/>
    <col min="15" max="15" width="6.57421875" style="43" customWidth="1"/>
    <col min="16" max="16" width="4.7109375" style="43" customWidth="1"/>
    <col min="17" max="17" width="6.57421875" style="43" customWidth="1"/>
    <col min="18" max="18" width="4.7109375" style="43" customWidth="1"/>
    <col min="19" max="19" width="6.57421875" style="43" customWidth="1"/>
    <col min="20" max="20" width="4.7109375" style="43" customWidth="1"/>
    <col min="21" max="21" width="8.57421875" style="43" customWidth="1"/>
    <col min="22" max="22" width="6.57421875" style="43" customWidth="1"/>
    <col min="23" max="23" width="10.57421875" style="43" customWidth="1"/>
    <col min="24" max="24" width="15.57421875" style="43" customWidth="1"/>
    <col min="25" max="16384" width="9.00390625" style="43" customWidth="1"/>
  </cols>
  <sheetData>
    <row r="1" spans="1:23" ht="24" customHeight="1">
      <c r="A1" s="43">
        <v>1</v>
      </c>
      <c r="B1" s="43">
        <v>2</v>
      </c>
      <c r="C1" s="43">
        <v>3</v>
      </c>
      <c r="D1" s="43">
        <v>4</v>
      </c>
      <c r="E1" s="43">
        <v>5</v>
      </c>
      <c r="F1" s="43">
        <v>6</v>
      </c>
      <c r="G1" s="43">
        <v>7</v>
      </c>
      <c r="H1" s="43">
        <v>8</v>
      </c>
      <c r="I1" s="43">
        <v>9</v>
      </c>
      <c r="J1" s="43">
        <v>10</v>
      </c>
      <c r="K1" s="43">
        <v>11</v>
      </c>
      <c r="L1" s="43">
        <v>12</v>
      </c>
      <c r="M1" s="43">
        <v>13</v>
      </c>
      <c r="N1" s="43">
        <v>14</v>
      </c>
      <c r="O1" s="43">
        <v>15</v>
      </c>
      <c r="P1" s="43">
        <v>16</v>
      </c>
      <c r="Q1" s="43">
        <v>17</v>
      </c>
      <c r="R1" s="43">
        <v>18</v>
      </c>
      <c r="S1" s="43">
        <v>19</v>
      </c>
      <c r="T1" s="43">
        <v>20</v>
      </c>
      <c r="U1" s="43">
        <v>21</v>
      </c>
      <c r="V1" s="43">
        <v>22</v>
      </c>
      <c r="W1" s="43">
        <v>23</v>
      </c>
    </row>
    <row r="2" spans="1:22" ht="24" customHeight="1">
      <c r="A2" s="43">
        <v>2</v>
      </c>
      <c r="C2" s="322" t="str">
        <f>'自由入力'!$C$2</f>
        <v>平成２４年度　第４３回　関東中学校体操競技大会</v>
      </c>
      <c r="D2" s="322"/>
      <c r="E2" s="322"/>
      <c r="F2" s="322"/>
      <c r="G2" s="322"/>
      <c r="H2" s="322"/>
      <c r="I2" s="322"/>
      <c r="K2" s="43" t="str">
        <f>'自由入力'!$M$2</f>
        <v>日　時</v>
      </c>
      <c r="L2" s="322" t="str">
        <f>'自由入力'!$N$2</f>
        <v>平成２４年８月８日～１０日</v>
      </c>
      <c r="M2" s="322"/>
      <c r="N2" s="322"/>
      <c r="O2" s="322"/>
      <c r="P2" s="322"/>
      <c r="Q2" s="43" t="str">
        <f>'自由入力'!$U$2</f>
        <v>場　所</v>
      </c>
      <c r="R2" s="322" t="str">
        <f>'自由入力'!$Z$2</f>
        <v>千葉県総合スポーツセンター体育館</v>
      </c>
      <c r="S2" s="322"/>
      <c r="T2" s="322"/>
      <c r="U2" s="322"/>
      <c r="V2" s="322"/>
    </row>
    <row r="3" spans="1:23" ht="24" customHeight="1">
      <c r="A3" s="43">
        <v>3</v>
      </c>
      <c r="C3" s="44"/>
      <c r="D3" s="44"/>
      <c r="E3" s="44"/>
      <c r="F3" s="44"/>
      <c r="G3" s="44"/>
      <c r="H3" s="44"/>
      <c r="I3" s="43"/>
      <c r="K3" s="323" t="str">
        <f>'自由入力'!L3</f>
        <v>体　操　競　技　女　子　記　録　表</v>
      </c>
      <c r="L3" s="323"/>
      <c r="M3" s="323"/>
      <c r="N3" s="323"/>
      <c r="O3" s="323"/>
      <c r="P3" s="323"/>
      <c r="Q3" s="323"/>
      <c r="R3" s="323"/>
      <c r="S3" s="323"/>
      <c r="T3" s="45"/>
      <c r="V3" s="323" t="s">
        <v>476</v>
      </c>
      <c r="W3" s="323"/>
    </row>
    <row r="4" spans="1:23" ht="24" customHeight="1">
      <c r="A4" s="43">
        <v>4</v>
      </c>
      <c r="C4" s="324" t="str">
        <f>'自由入力'!$C$4</f>
        <v>組</v>
      </c>
      <c r="D4" s="310" t="str">
        <f>'自由入力'!$D$4</f>
        <v>番号</v>
      </c>
      <c r="E4" s="325" t="str">
        <f>'自由入力'!$E$4</f>
        <v>学　校　名</v>
      </c>
      <c r="F4" s="308"/>
      <c r="G4" s="317" t="str">
        <f>'自由入力'!$G$4</f>
        <v>監督名</v>
      </c>
      <c r="H4" s="310" t="str">
        <f>'自由入力'!$H$4</f>
        <v>背番号</v>
      </c>
      <c r="I4" s="308" t="str">
        <f>'自由入力'!$I$4</f>
        <v>選　手　名</v>
      </c>
      <c r="J4" s="310" t="str">
        <f>'自由入力'!$J$4</f>
        <v>学年</v>
      </c>
      <c r="K4" s="312" t="str">
        <f>'自由入力'!$L$4</f>
        <v>自由演技</v>
      </c>
      <c r="L4" s="312"/>
      <c r="M4" s="313"/>
      <c r="N4" s="313"/>
      <c r="O4" s="313"/>
      <c r="P4" s="313"/>
      <c r="Q4" s="313"/>
      <c r="R4" s="314"/>
      <c r="S4" s="314"/>
      <c r="T4" s="49"/>
      <c r="U4" s="315" t="str">
        <f>'自由入力'!AN5</f>
        <v>合　計</v>
      </c>
      <c r="V4" s="319" t="str">
        <f>'自由入力'!AO4</f>
        <v>順位</v>
      </c>
      <c r="W4" s="321" t="s">
        <v>55</v>
      </c>
    </row>
    <row r="5" spans="1:23" ht="24" customHeight="1">
      <c r="A5" s="43">
        <v>5</v>
      </c>
      <c r="C5" s="324"/>
      <c r="D5" s="311"/>
      <c r="E5" s="326"/>
      <c r="F5" s="327"/>
      <c r="G5" s="318"/>
      <c r="H5" s="311"/>
      <c r="I5" s="309"/>
      <c r="J5" s="311"/>
      <c r="K5" s="50" t="str">
        <f>'自由入力'!$L$5</f>
        <v>跳　馬</v>
      </c>
      <c r="L5" s="46" t="s">
        <v>24</v>
      </c>
      <c r="M5" s="236" t="str">
        <f>'自由入力'!$M$5</f>
        <v>段違い
平行棒</v>
      </c>
      <c r="N5" s="48" t="s">
        <v>24</v>
      </c>
      <c r="O5" s="50" t="str">
        <f>'自由入力'!$N$5</f>
        <v>平均台</v>
      </c>
      <c r="P5" s="51" t="s">
        <v>24</v>
      </c>
      <c r="Q5" s="47" t="str">
        <f>'自由入力'!$O$5</f>
        <v>ゆ　か</v>
      </c>
      <c r="R5" s="51" t="s">
        <v>24</v>
      </c>
      <c r="S5" s="52" t="str">
        <f>'自由入力'!$R$5</f>
        <v>合　計</v>
      </c>
      <c r="T5" s="53" t="s">
        <v>24</v>
      </c>
      <c r="U5" s="316"/>
      <c r="V5" s="320"/>
      <c r="W5" s="321"/>
    </row>
    <row r="6" spans="1:23" ht="24" customHeight="1">
      <c r="A6" s="43">
        <v>6</v>
      </c>
      <c r="C6" s="305">
        <f>'自由入力'!C91</f>
        <v>5</v>
      </c>
      <c r="D6" s="290">
        <f>'自由入力'!D91</f>
        <v>18</v>
      </c>
      <c r="E6" s="299" t="str">
        <f>'自由入力'!E91&amp;"　"&amp;'自由入力'!F91</f>
        <v>茨城　水戸市立第二</v>
      </c>
      <c r="F6" s="300"/>
      <c r="G6" s="305" t="str">
        <f>'自由入力'!G91</f>
        <v>鎮目　英俊</v>
      </c>
      <c r="H6" s="54">
        <f>IF('自由入力'!H91="","",'自由入力'!H91)</f>
        <v>41</v>
      </c>
      <c r="I6" s="55" t="str">
        <f>IF('自由入力'!I91="","",'自由入力'!I91)</f>
        <v>永里　杏澄</v>
      </c>
      <c r="J6" s="56">
        <f>IF('自由入力'!J91="","",'自由入力'!J91)</f>
        <v>2</v>
      </c>
      <c r="K6" s="57">
        <f>IF('自由入力'!L91="","",'自由入力'!L91)</f>
        <v>13.6</v>
      </c>
      <c r="L6" s="373">
        <f>IF(K6="","",'自由入力'!AG91)</f>
        <v>7</v>
      </c>
      <c r="M6" s="58">
        <f>IF('自由入力'!M91="","",'自由入力'!M91)</f>
        <v>10.45</v>
      </c>
      <c r="N6" s="374">
        <f>IF(M6="","",'自由入力'!AI91)</f>
        <v>43</v>
      </c>
      <c r="O6" s="57">
        <f>IF('自由入力'!N91="","",'自由入力'!N91)</f>
        <v>12.05</v>
      </c>
      <c r="P6" s="375">
        <f>IF(O6="","",'自由入力'!AK91)</f>
        <v>36</v>
      </c>
      <c r="Q6" s="58">
        <f>IF('自由入力'!O91="","",'自由入力'!O91)</f>
        <v>13</v>
      </c>
      <c r="R6" s="375">
        <f>IF(Q6="","",'自由入力'!AM91)</f>
        <v>20</v>
      </c>
      <c r="S6" s="59">
        <f>IF('自由入力'!AN91="","",'自由入力'!AN91)</f>
        <v>49.099999999999994</v>
      </c>
      <c r="T6" s="376">
        <f>IF(S6="","",'自由入力'!AO91)</f>
        <v>23</v>
      </c>
      <c r="U6" s="335">
        <f>'自由入力'!Q95</f>
        <v>111.3</v>
      </c>
      <c r="V6" s="332">
        <f>IF(U6="","",'自由入力'!AX6)</f>
        <v>14</v>
      </c>
      <c r="W6" s="60"/>
    </row>
    <row r="7" spans="1:23" ht="24" customHeight="1">
      <c r="A7" s="43">
        <v>7</v>
      </c>
      <c r="C7" s="306"/>
      <c r="D7" s="290"/>
      <c r="E7" s="301"/>
      <c r="F7" s="302"/>
      <c r="G7" s="306"/>
      <c r="H7" s="61">
        <f>IF('自由入力'!H92="","",'自由入力'!H92)</f>
        <v>42</v>
      </c>
      <c r="I7" s="62" t="str">
        <f>IF('自由入力'!I92="","",'自由入力'!I92)</f>
        <v>宮尾　希梨</v>
      </c>
      <c r="J7" s="63">
        <f>IF('自由入力'!J92="","",'自由入力'!J92)</f>
        <v>2</v>
      </c>
      <c r="K7" s="64">
        <f>IF('自由入力'!L92="","",'自由入力'!L92)</f>
        <v>12.55</v>
      </c>
      <c r="L7" s="377">
        <f>IF(K7="","",'自由入力'!AG92)</f>
        <v>34</v>
      </c>
      <c r="M7" s="65">
        <f>IF('自由入力'!M92="","",'自由入力'!M92)</f>
        <v>9.8</v>
      </c>
      <c r="N7" s="378">
        <f>IF(M7="","",'自由入力'!AI92)</f>
        <v>56</v>
      </c>
      <c r="O7" s="64">
        <f>IF('自由入力'!N92="","",'自由入力'!N92)</f>
        <v>10.9</v>
      </c>
      <c r="P7" s="379">
        <f>IF(O7="","",'自由入力'!AK92)</f>
        <v>50</v>
      </c>
      <c r="Q7" s="65">
        <f>IF('自由入力'!O92="","",'自由入力'!O92)</f>
        <v>10.45</v>
      </c>
      <c r="R7" s="379">
        <f>IF(Q7="","",'自由入力'!AM92)</f>
        <v>69</v>
      </c>
      <c r="S7" s="66">
        <f>IF('自由入力'!AN92="","",'自由入力'!AN92)</f>
        <v>43.7</v>
      </c>
      <c r="T7" s="380">
        <f>IF(S7="","",'自由入力'!AO92)</f>
        <v>60</v>
      </c>
      <c r="U7" s="336"/>
      <c r="V7" s="333"/>
      <c r="W7" s="67" t="s">
        <v>372</v>
      </c>
    </row>
    <row r="8" spans="1:23" ht="24" customHeight="1">
      <c r="A8" s="43">
        <v>8</v>
      </c>
      <c r="C8" s="306"/>
      <c r="D8" s="290"/>
      <c r="E8" s="301"/>
      <c r="F8" s="302"/>
      <c r="G8" s="306"/>
      <c r="H8" s="61">
        <f>IF('自由入力'!H93="","",'自由入力'!H93)</f>
        <v>43</v>
      </c>
      <c r="I8" s="62" t="str">
        <f>IF('自由入力'!I93="","",'自由入力'!I93)</f>
        <v>松原　　咲</v>
      </c>
      <c r="J8" s="63">
        <f>IF('自由入力'!J93="","",'自由入力'!J93)</f>
        <v>3</v>
      </c>
      <c r="K8" s="64">
        <f>IF('自由入力'!L93="","",'自由入力'!L93)</f>
        <v>11.4</v>
      </c>
      <c r="L8" s="377">
        <f>IF(K8="","",'自由入力'!AG93)</f>
        <v>70</v>
      </c>
      <c r="M8" s="65">
        <f>IF('自由入力'!M93="","",'自由入力'!M93)</f>
        <v>10</v>
      </c>
      <c r="N8" s="378">
        <f>IF(M8="","",'自由入力'!AI93)</f>
        <v>52</v>
      </c>
      <c r="O8" s="64">
        <f>IF('自由入力'!N93="","",'自由入力'!N93)</f>
        <v>11.55</v>
      </c>
      <c r="P8" s="379">
        <f>IF(O8="","",'自由入力'!AK93)</f>
        <v>45</v>
      </c>
      <c r="Q8" s="65">
        <f>IF('自由入力'!O93="","",'自由入力'!O93)</f>
        <v>12.6</v>
      </c>
      <c r="R8" s="379">
        <f>IF(Q8="","",'自由入力'!AM93)</f>
        <v>28</v>
      </c>
      <c r="S8" s="66">
        <f>IF('自由入力'!AN93="","",'自由入力'!AN93)</f>
        <v>45.550000000000004</v>
      </c>
      <c r="T8" s="380">
        <f>IF(S8="","",'自由入力'!AO93)</f>
        <v>45</v>
      </c>
      <c r="U8" s="336"/>
      <c r="V8" s="333"/>
      <c r="W8" s="67" t="s">
        <v>355</v>
      </c>
    </row>
    <row r="9" spans="1:23" ht="24" customHeight="1">
      <c r="A9" s="43">
        <v>9</v>
      </c>
      <c r="C9" s="306"/>
      <c r="D9" s="290"/>
      <c r="E9" s="301"/>
      <c r="F9" s="302"/>
      <c r="G9" s="306"/>
      <c r="H9" s="68">
        <f>IF('自由入力'!H94="","",'自由入力'!H94)</f>
        <v>44</v>
      </c>
      <c r="I9" s="69" t="str">
        <f>IF('自由入力'!I94="","",'自由入力'!I94)</f>
        <v>木藤　美莉</v>
      </c>
      <c r="J9" s="70">
        <f>IF('自由入力'!J94="","",'自由入力'!J94)</f>
        <v>1</v>
      </c>
      <c r="K9" s="71">
        <f>IF('自由入力'!L94="","",'自由入力'!L94)</f>
        <v>13.4</v>
      </c>
      <c r="L9" s="381">
        <f>IF(K9="","",'自由入力'!AG94)</f>
        <v>9</v>
      </c>
      <c r="M9" s="72">
        <f>IF('自由入力'!M94="","",'自由入力'!M94)</f>
        <v>10</v>
      </c>
      <c r="N9" s="382">
        <f>IF(M9="","",'自由入力'!AI94)</f>
        <v>52</v>
      </c>
      <c r="O9" s="71">
        <f>IF('自由入力'!N94="","",'自由入力'!N94)</f>
        <v>10.3</v>
      </c>
      <c r="P9" s="383">
        <f>IF(O9="","",'自由入力'!AK94)</f>
        <v>59</v>
      </c>
      <c r="Q9" s="72">
        <f>IF('自由入力'!O94="","",'自由入力'!O94)</f>
        <v>11.65</v>
      </c>
      <c r="R9" s="383">
        <f>IF(Q9="","",'自由入力'!AM94)</f>
        <v>50</v>
      </c>
      <c r="S9" s="73">
        <f>IF('自由入力'!AN94="","",'自由入力'!AN94)</f>
        <v>45.35</v>
      </c>
      <c r="T9" s="384">
        <f>IF(S9="","",'自由入力'!AO94)</f>
        <v>47</v>
      </c>
      <c r="U9" s="336"/>
      <c r="V9" s="333"/>
      <c r="W9" s="67"/>
    </row>
    <row r="10" spans="1:23" ht="24" customHeight="1">
      <c r="A10" s="43">
        <v>10</v>
      </c>
      <c r="C10" s="306"/>
      <c r="D10" s="290"/>
      <c r="E10" s="303"/>
      <c r="F10" s="304"/>
      <c r="G10" s="307"/>
      <c r="H10" s="290" t="str">
        <f>IF('自由入力'!H95="","",'自由入力'!H95)</f>
        <v>チーム得点</v>
      </c>
      <c r="I10" s="385"/>
      <c r="J10" s="75">
        <f>IF('自由入力'!J95="","",'自由入力'!J95)</f>
      </c>
      <c r="K10" s="76">
        <f>IF(H10="","",'自由入力'!L95)</f>
        <v>39.55</v>
      </c>
      <c r="L10" s="386"/>
      <c r="M10" s="77"/>
      <c r="N10" s="387"/>
      <c r="O10" s="76">
        <f>IF(H10="","",'自由入力'!N95)</f>
        <v>34.5</v>
      </c>
      <c r="P10" s="388"/>
      <c r="Q10" s="77">
        <f>IF(H10="","",'自由入力'!O95)</f>
        <v>37.25</v>
      </c>
      <c r="R10" s="388"/>
      <c r="S10" s="78">
        <f>U6</f>
        <v>111.3</v>
      </c>
      <c r="T10" s="389">
        <f>IF(H10="","",'自由入力'!AO95)</f>
      </c>
      <c r="U10" s="337"/>
      <c r="V10" s="334"/>
      <c r="W10" s="79"/>
    </row>
    <row r="11" spans="1:23" ht="24" customHeight="1">
      <c r="A11" s="43">
        <v>11</v>
      </c>
      <c r="C11" s="306"/>
      <c r="D11" s="305">
        <f>'自由入力'!D96</f>
        <v>19</v>
      </c>
      <c r="E11" s="299" t="str">
        <f>'自由入力'!E96&amp;"　"&amp;'自由入力'!F96</f>
        <v>千葉　昭和学院</v>
      </c>
      <c r="F11" s="300"/>
      <c r="G11" s="305" t="str">
        <f>'自由入力'!G96</f>
        <v>佐布　恵美子</v>
      </c>
      <c r="H11" s="54">
        <f>IF('自由入力'!H96="","",'自由入力'!H96)</f>
        <v>71</v>
      </c>
      <c r="I11" s="55" t="str">
        <f>IF('自由入力'!I96="","",'自由入力'!I96)</f>
        <v>荒木　七彩</v>
      </c>
      <c r="J11" s="56">
        <f>IF('自由入力'!J96="","",'自由入力'!J96)</f>
        <v>3</v>
      </c>
      <c r="K11" s="80">
        <f>IF('自由入力'!L96="","",'自由入力'!L96)</f>
        <v>12.5</v>
      </c>
      <c r="L11" s="390">
        <f>IF(K11="","",'自由入力'!AG96)</f>
        <v>37</v>
      </c>
      <c r="M11" s="81">
        <f>IF('自由入力'!M96="","",'自由入力'!M96)</f>
        <v>9.35</v>
      </c>
      <c r="N11" s="391">
        <f>IF(M11="","",'自由入力'!AI96)</f>
        <v>59</v>
      </c>
      <c r="O11" s="80">
        <f>IF('自由入力'!N96="","",'自由入力'!N96)</f>
        <v>13.45</v>
      </c>
      <c r="P11" s="392">
        <f>IF(O11="","",'自由入力'!AK96)</f>
        <v>8</v>
      </c>
      <c r="Q11" s="81">
        <f>IF('自由入力'!O96="","",'自由入力'!O96)</f>
        <v>11.65</v>
      </c>
      <c r="R11" s="392">
        <f>IF(Q11="","",'自由入力'!AM96)</f>
        <v>50</v>
      </c>
      <c r="S11" s="82">
        <f>IF('自由入力'!AN96="","",'自由入力'!AN96)</f>
        <v>46.949999999999996</v>
      </c>
      <c r="T11" s="393">
        <f>IF(S11="","",'自由入力'!AO96)</f>
        <v>40</v>
      </c>
      <c r="U11" s="335">
        <f>'自由入力'!Q100</f>
        <v>109.85</v>
      </c>
      <c r="V11" s="332">
        <f>IF(U11="","",'自由入力'!AX11)</f>
        <v>4</v>
      </c>
      <c r="W11" s="60"/>
    </row>
    <row r="12" spans="1:23" ht="24" customHeight="1">
      <c r="A12" s="43">
        <v>12</v>
      </c>
      <c r="C12" s="306"/>
      <c r="D12" s="306"/>
      <c r="E12" s="301"/>
      <c r="F12" s="302"/>
      <c r="G12" s="306"/>
      <c r="H12" s="61">
        <f>IF('自由入力'!H97="","",'自由入力'!H97)</f>
        <v>72</v>
      </c>
      <c r="I12" s="62" t="str">
        <f>IF('自由入力'!I97="","",'自由入力'!I97)</f>
        <v>大久保　碧</v>
      </c>
      <c r="J12" s="63">
        <f>IF('自由入力'!J97="","",'自由入力'!J97)</f>
        <v>2</v>
      </c>
      <c r="K12" s="64">
        <f>IF('自由入力'!L97="","",'自由入力'!L97)</f>
        <v>12.15</v>
      </c>
      <c r="L12" s="377">
        <f>IF(K12="","",'自由入力'!AG97)</f>
        <v>51</v>
      </c>
      <c r="M12" s="65">
        <f>IF('自由入力'!M97="","",'自由入力'!M97)</f>
        <v>9.15</v>
      </c>
      <c r="N12" s="378">
        <f>IF(M12="","",'自由入力'!AI97)</f>
        <v>63</v>
      </c>
      <c r="O12" s="64">
        <f>IF('自由入力'!N97="","",'自由入力'!N97)</f>
        <v>12.8</v>
      </c>
      <c r="P12" s="379">
        <f>IF(O12="","",'自由入力'!AK97)</f>
        <v>20</v>
      </c>
      <c r="Q12" s="65">
        <f>IF('自由入力'!O97="","",'自由入力'!O97)</f>
        <v>11.15</v>
      </c>
      <c r="R12" s="379">
        <f>IF(Q12="","",'自由入力'!AM97)</f>
        <v>61</v>
      </c>
      <c r="S12" s="66">
        <f>IF('自由入力'!AN97="","",'自由入力'!AN97)</f>
        <v>45.25</v>
      </c>
      <c r="T12" s="380">
        <f>IF(S12="","",'自由入力'!AO97)</f>
        <v>48</v>
      </c>
      <c r="U12" s="336"/>
      <c r="V12" s="333"/>
      <c r="W12" s="67" t="s">
        <v>373</v>
      </c>
    </row>
    <row r="13" spans="1:23" ht="24" customHeight="1">
      <c r="A13" s="43">
        <v>13</v>
      </c>
      <c r="C13" s="306"/>
      <c r="D13" s="306"/>
      <c r="E13" s="301"/>
      <c r="F13" s="302"/>
      <c r="G13" s="306"/>
      <c r="H13" s="61">
        <f>IF('自由入力'!H98="","",'自由入力'!H98)</f>
        <v>73</v>
      </c>
      <c r="I13" s="62" t="str">
        <f>IF('自由入力'!I98="","",'自由入力'!I98)</f>
        <v>土合　　和</v>
      </c>
      <c r="J13" s="63">
        <f>IF('自由入力'!J98="","",'自由入力'!J98)</f>
        <v>2</v>
      </c>
      <c r="K13" s="64">
        <f>IF('自由入力'!L98="","",'自由入力'!L98)</f>
        <v>11.7</v>
      </c>
      <c r="L13" s="377">
        <f>IF(K13="","",'自由入力'!AG98)</f>
        <v>62</v>
      </c>
      <c r="M13" s="65">
        <f>IF('自由入力'!M98="","",'自由入力'!M98)</f>
        <v>10.2</v>
      </c>
      <c r="N13" s="378">
        <f>IF(M13="","",'自由入力'!AI98)</f>
        <v>49</v>
      </c>
      <c r="O13" s="64">
        <f>IF('自由入力'!N98="","",'自由入力'!N98)</f>
        <v>12.4</v>
      </c>
      <c r="P13" s="379">
        <f>IF(O13="","",'自由入力'!AK98)</f>
        <v>28</v>
      </c>
      <c r="Q13" s="65">
        <f>IF('自由入力'!O98="","",'自由入力'!O98)</f>
        <v>10.25</v>
      </c>
      <c r="R13" s="379">
        <f>IF(Q13="","",'自由入力'!AM98)</f>
        <v>70</v>
      </c>
      <c r="S13" s="66">
        <f>IF('自由入力'!AN98="","",'自由入力'!AN98)</f>
        <v>44.55</v>
      </c>
      <c r="T13" s="380">
        <f>IF(S13="","",'自由入力'!AO98)</f>
        <v>53</v>
      </c>
      <c r="U13" s="336"/>
      <c r="V13" s="333"/>
      <c r="W13" s="67" t="s">
        <v>374</v>
      </c>
    </row>
    <row r="14" spans="1:23" ht="24" customHeight="1">
      <c r="A14" s="43">
        <v>14</v>
      </c>
      <c r="C14" s="306"/>
      <c r="D14" s="306"/>
      <c r="E14" s="301"/>
      <c r="F14" s="302"/>
      <c r="G14" s="306"/>
      <c r="H14" s="68">
        <f>IF('自由入力'!H99="","",'自由入力'!H99)</f>
        <v>74</v>
      </c>
      <c r="I14" s="69" t="str">
        <f>IF('自由入力'!I99="","",'自由入力'!I99)</f>
        <v>岩崎　瑠奈</v>
      </c>
      <c r="J14" s="70">
        <f>IF('自由入力'!J99="","",'自由入力'!J99)</f>
        <v>1</v>
      </c>
      <c r="K14" s="71">
        <f>IF('自由入力'!L99="","",'自由入力'!L99)</f>
        <v>11.8</v>
      </c>
      <c r="L14" s="381">
        <f>IF(K14="","",'自由入力'!AG99)</f>
        <v>60</v>
      </c>
      <c r="M14" s="72">
        <f>IF('自由入力'!M99="","",'自由入力'!M99)</f>
        <v>9.2</v>
      </c>
      <c r="N14" s="382">
        <f>IF(M14="","",'自由入力'!AI99)</f>
        <v>62</v>
      </c>
      <c r="O14" s="71">
        <f>IF('自由入力'!N99="","",'自由入力'!N99)</f>
        <v>12.05</v>
      </c>
      <c r="P14" s="383">
        <f>IF(O14="","",'自由入力'!AK99)</f>
        <v>36</v>
      </c>
      <c r="Q14" s="72">
        <f>IF('自由入力'!O99="","",'自由入力'!O99)</f>
        <v>11.95</v>
      </c>
      <c r="R14" s="383">
        <f>IF(Q14="","",'自由入力'!AM99)</f>
        <v>41</v>
      </c>
      <c r="S14" s="73">
        <f>IF('自由入力'!AN99="","",'自由入力'!AN99)</f>
        <v>45</v>
      </c>
      <c r="T14" s="384">
        <f>IF(S14="","",'自由入力'!AO99)</f>
        <v>49</v>
      </c>
      <c r="U14" s="336"/>
      <c r="V14" s="333"/>
      <c r="W14" s="67" t="s">
        <v>375</v>
      </c>
    </row>
    <row r="15" spans="1:23" ht="24" customHeight="1">
      <c r="A15" s="43">
        <v>15</v>
      </c>
      <c r="C15" s="306"/>
      <c r="D15" s="307"/>
      <c r="E15" s="303"/>
      <c r="F15" s="304"/>
      <c r="G15" s="307"/>
      <c r="H15" s="290" t="str">
        <f>IF('自由入力'!H100="","",'自由入力'!H100)</f>
        <v>チーム得点</v>
      </c>
      <c r="I15" s="385"/>
      <c r="J15" s="75">
        <f>IF('自由入力'!J100="","",'自由入力'!J100)</f>
      </c>
      <c r="K15" s="76">
        <f>IF(H15="","",'自由入力'!L100)</f>
        <v>36.44999999999999</v>
      </c>
      <c r="L15" s="386"/>
      <c r="M15" s="77"/>
      <c r="N15" s="387"/>
      <c r="O15" s="76">
        <f>IF(H15="","",'自由入力'!N100)</f>
        <v>38.650000000000006</v>
      </c>
      <c r="P15" s="388"/>
      <c r="Q15" s="77">
        <f>IF(H15="","",'自由入力'!O100)</f>
        <v>34.75</v>
      </c>
      <c r="R15" s="388"/>
      <c r="S15" s="78">
        <f>U11</f>
        <v>109.85</v>
      </c>
      <c r="T15" s="389">
        <f>IF(H15="","",'自由入力'!AO100)</f>
      </c>
      <c r="U15" s="337"/>
      <c r="V15" s="334"/>
      <c r="W15" s="79" t="s">
        <v>376</v>
      </c>
    </row>
    <row r="16" spans="1:23" ht="24" customHeight="1">
      <c r="A16" s="43">
        <v>16</v>
      </c>
      <c r="C16" s="306"/>
      <c r="D16" s="305">
        <f>'自由入力'!D101</f>
        <v>20</v>
      </c>
      <c r="E16" s="299" t="str">
        <f>'自由入力'!E101&amp;"　"&amp;'自由入力'!F101</f>
        <v>山梨　甲府市立城南</v>
      </c>
      <c r="F16" s="300"/>
      <c r="G16" s="305" t="str">
        <f>'自由入力'!G101</f>
        <v>高山　　久</v>
      </c>
      <c r="H16" s="54">
        <f>IF('自由入力'!H101="","",'自由入力'!H101)</f>
        <v>1</v>
      </c>
      <c r="I16" s="55" t="str">
        <f>IF('自由入力'!I101="","",'自由入力'!I101)</f>
        <v>佐野　　葵</v>
      </c>
      <c r="J16" s="56">
        <f>IF('自由入力'!J101="","",'自由入力'!J101)</f>
        <v>3</v>
      </c>
      <c r="K16" s="57">
        <f>IF('自由入力'!L101="","",'自由入力'!L101)</f>
        <v>11.5</v>
      </c>
      <c r="L16" s="373">
        <f>IF(K16="","",'自由入力'!AG101)</f>
        <v>68</v>
      </c>
      <c r="M16" s="58">
        <f>IF('自由入力'!M101="","",'自由入力'!M101)</f>
        <v>9.95</v>
      </c>
      <c r="N16" s="374">
        <f>IF(M16="","",'自由入力'!AI101)</f>
        <v>55</v>
      </c>
      <c r="O16" s="57">
        <f>IF('自由入力'!N101="","",'自由入力'!N101)</f>
        <v>10.55</v>
      </c>
      <c r="P16" s="375">
        <f>IF(O16="","",'自由入力'!AK101)</f>
        <v>54</v>
      </c>
      <c r="Q16" s="58">
        <f>IF('自由入力'!O101="","",'自由入力'!O101)</f>
        <v>11.85</v>
      </c>
      <c r="R16" s="375">
        <f>IF(Q16="","",'自由入力'!AM101)</f>
        <v>43</v>
      </c>
      <c r="S16" s="59">
        <f>IF('自由入力'!AN101="","",'自由入力'!AN101)</f>
        <v>43.85</v>
      </c>
      <c r="T16" s="376">
        <f>IF(S16="","",'自由入力'!AO101)</f>
        <v>59</v>
      </c>
      <c r="U16" s="335">
        <f>'自由入力'!Q105</f>
        <v>104.5</v>
      </c>
      <c r="V16" s="332">
        <f>IF(U16="","",'自由入力'!AX16)</f>
        <v>8</v>
      </c>
      <c r="W16" s="60"/>
    </row>
    <row r="17" spans="1:23" ht="24" customHeight="1">
      <c r="A17" s="43">
        <v>17</v>
      </c>
      <c r="C17" s="306"/>
      <c r="D17" s="306"/>
      <c r="E17" s="301"/>
      <c r="F17" s="302"/>
      <c r="G17" s="306"/>
      <c r="H17" s="61">
        <f>IF('自由入力'!H102="","",'自由入力'!H102)</f>
        <v>2</v>
      </c>
      <c r="I17" s="62" t="str">
        <f>IF('自由入力'!I102="","",'自由入力'!I102)</f>
        <v>新川　百音</v>
      </c>
      <c r="J17" s="63">
        <f>IF('自由入力'!J102="","",'自由入力'!J102)</f>
        <v>3</v>
      </c>
      <c r="K17" s="64">
        <f>IF('自由入力'!L102="","",'自由入力'!L102)</f>
        <v>12.85</v>
      </c>
      <c r="L17" s="377">
        <f>IF(K17="","",'自由入力'!AG102)</f>
        <v>18</v>
      </c>
      <c r="M17" s="65">
        <f>IF('自由入力'!M102="","",'自由入力'!M102)</f>
        <v>10.6</v>
      </c>
      <c r="N17" s="378">
        <f>IF(M17="","",'自由入力'!AI102)</f>
        <v>39</v>
      </c>
      <c r="O17" s="64">
        <f>IF('自由入力'!N102="","",'自由入力'!N102)</f>
        <v>10.3</v>
      </c>
      <c r="P17" s="379">
        <f>IF(O17="","",'自由入力'!AK102)</f>
        <v>59</v>
      </c>
      <c r="Q17" s="65">
        <f>IF('自由入力'!O102="","",'自由入力'!O102)</f>
        <v>11.65</v>
      </c>
      <c r="R17" s="379">
        <f>IF(Q17="","",'自由入力'!AM102)</f>
        <v>50</v>
      </c>
      <c r="S17" s="66">
        <f>IF('自由入力'!AN102="","",'自由入力'!AN102)</f>
        <v>45.4</v>
      </c>
      <c r="T17" s="380">
        <f>IF(S17="","",'自由入力'!AO102)</f>
        <v>46</v>
      </c>
      <c r="U17" s="336"/>
      <c r="V17" s="333"/>
      <c r="W17" s="67"/>
    </row>
    <row r="18" spans="1:23" ht="24" customHeight="1">
      <c r="A18" s="43">
        <v>18</v>
      </c>
      <c r="C18" s="306"/>
      <c r="D18" s="306"/>
      <c r="E18" s="301"/>
      <c r="F18" s="302"/>
      <c r="G18" s="306"/>
      <c r="H18" s="61">
        <f>IF('自由入力'!H103="","",'自由入力'!H103)</f>
        <v>3</v>
      </c>
      <c r="I18" s="62" t="str">
        <f>IF('自由入力'!I103="","",'自由入力'!I103)</f>
        <v>井上　里沙</v>
      </c>
      <c r="J18" s="63">
        <f>IF('自由入力'!J103="","",'自由入力'!J103)</f>
        <v>2</v>
      </c>
      <c r="K18" s="64">
        <f>IF('自由入力'!L103="","",'自由入力'!L103)</f>
        <v>12.85</v>
      </c>
      <c r="L18" s="377">
        <f>IF(K18="","",'自由入力'!AG103)</f>
        <v>18</v>
      </c>
      <c r="M18" s="65">
        <f>IF('自由入力'!M103="","",'自由入力'!M103)</f>
        <v>10.55</v>
      </c>
      <c r="N18" s="378">
        <f>IF(M18="","",'自由入力'!AI103)</f>
        <v>42</v>
      </c>
      <c r="O18" s="64">
        <f>IF('自由入力'!N103="","",'自由入力'!N103)</f>
        <v>10.35</v>
      </c>
      <c r="P18" s="379">
        <f>IF(O18="","",'自由入力'!AK103)</f>
        <v>58</v>
      </c>
      <c r="Q18" s="65">
        <f>IF('自由入力'!O103="","",'自由入力'!O103)</f>
        <v>10.2</v>
      </c>
      <c r="R18" s="379">
        <f>IF(Q18="","",'自由入力'!AM103)</f>
        <v>71</v>
      </c>
      <c r="S18" s="66">
        <f>IF('自由入力'!AN103="","",'自由入力'!AN103)</f>
        <v>43.95</v>
      </c>
      <c r="T18" s="380">
        <f>IF(S18="","",'自由入力'!AO103)</f>
        <v>57</v>
      </c>
      <c r="U18" s="336"/>
      <c r="V18" s="333"/>
      <c r="W18" s="67"/>
    </row>
    <row r="19" spans="1:23" ht="24" customHeight="1">
      <c r="A19" s="43">
        <v>19</v>
      </c>
      <c r="C19" s="306"/>
      <c r="D19" s="306"/>
      <c r="E19" s="301"/>
      <c r="F19" s="302"/>
      <c r="G19" s="306"/>
      <c r="H19" s="68">
        <f>IF('自由入力'!H104="","",'自由入力'!H104)</f>
        <v>4</v>
      </c>
      <c r="I19" s="69" t="str">
        <f>IF('自由入力'!I104="","",'自由入力'!I104)</f>
        <v>雨宮　優奈</v>
      </c>
      <c r="J19" s="70">
        <f>IF('自由入力'!J104="","",'自由入力'!J104)</f>
        <v>2</v>
      </c>
      <c r="K19" s="71">
        <f>IF('自由入力'!L104="","",'自由入力'!L104)</f>
        <v>12.6</v>
      </c>
      <c r="L19" s="381">
        <f>IF(K19="","",'自由入力'!AG104)</f>
        <v>29</v>
      </c>
      <c r="M19" s="72">
        <f>IF('自由入力'!M104="","",'自由入力'!M104)</f>
        <v>9.75</v>
      </c>
      <c r="N19" s="382">
        <f>IF(M19="","",'自由入力'!AI104)</f>
        <v>58</v>
      </c>
      <c r="O19" s="71">
        <f>IF('自由入力'!N104="","",'自由入力'!N104)</f>
        <v>10.75</v>
      </c>
      <c r="P19" s="383">
        <f>IF(O19="","",'自由入力'!AK104)</f>
        <v>52</v>
      </c>
      <c r="Q19" s="72">
        <f>IF('自由入力'!O104="","",'自由入力'!O104)</f>
        <v>11.05</v>
      </c>
      <c r="R19" s="383">
        <f>IF(Q19="","",'自由入力'!AM104)</f>
        <v>64</v>
      </c>
      <c r="S19" s="73">
        <f>IF('自由入力'!AN104="","",'自由入力'!AN104)</f>
        <v>44.150000000000006</v>
      </c>
      <c r="T19" s="384">
        <f>IF(S19="","",'自由入力'!AO104)</f>
        <v>56</v>
      </c>
      <c r="U19" s="336"/>
      <c r="V19" s="333"/>
      <c r="W19" s="67"/>
    </row>
    <row r="20" spans="1:23" ht="24" customHeight="1">
      <c r="A20" s="43">
        <v>20</v>
      </c>
      <c r="C20" s="306"/>
      <c r="D20" s="307"/>
      <c r="E20" s="303"/>
      <c r="F20" s="304"/>
      <c r="G20" s="307"/>
      <c r="H20" s="290" t="str">
        <f>IF('自由入力'!H105="","",'自由入力'!H105)</f>
        <v>チーム得点</v>
      </c>
      <c r="I20" s="385"/>
      <c r="J20" s="75">
        <f>IF('自由入力'!J105="","",'自由入力'!J105)</f>
      </c>
      <c r="K20" s="76">
        <f>IF(H20="","",'自由入力'!L105)</f>
        <v>38.300000000000004</v>
      </c>
      <c r="L20" s="386"/>
      <c r="M20" s="77"/>
      <c r="N20" s="387"/>
      <c r="O20" s="76">
        <f>IF(H20="","",'自由入力'!N105)</f>
        <v>31.650000000000002</v>
      </c>
      <c r="P20" s="388"/>
      <c r="Q20" s="77">
        <f>IF(H20="","",'自由入力'!O105)</f>
        <v>34.55</v>
      </c>
      <c r="R20" s="388"/>
      <c r="S20" s="78">
        <f>U16</f>
        <v>104.5</v>
      </c>
      <c r="T20" s="389">
        <f>IF(H20="","",'自由入力'!AO105)</f>
      </c>
      <c r="U20" s="337"/>
      <c r="V20" s="334"/>
      <c r="W20" s="79"/>
    </row>
    <row r="21" spans="1:23" ht="24" customHeight="1">
      <c r="A21" s="43">
        <v>21</v>
      </c>
      <c r="C21" s="306"/>
      <c r="D21" s="305">
        <f>'自由入力'!D106</f>
        <v>21</v>
      </c>
      <c r="E21" s="83" t="str">
        <f>IF('自由入力'!E106="","",'自由入力'!E106)</f>
        <v>栃木</v>
      </c>
      <c r="F21" s="84" t="str">
        <f>IF('自由入力'!F106="","",'自由入力'!F106)</f>
        <v>宇都宮市立陽北</v>
      </c>
      <c r="G21" s="56" t="str">
        <f>IF('自由入力'!G106="","",'自由入力'!G106)</f>
        <v>_xD846__xDDC3_賀地　由里</v>
      </c>
      <c r="H21" s="54">
        <f>IF('自由入力'!H106="","",'自由入力'!H106)</f>
        <v>161</v>
      </c>
      <c r="I21" s="55" t="str">
        <f>IF('自由入力'!I106="","",'自由入力'!I106)</f>
        <v>平津　彩野</v>
      </c>
      <c r="J21" s="56">
        <f>IF('自由入力'!J106="","",'自由入力'!J106)</f>
        <v>3</v>
      </c>
      <c r="K21" s="80">
        <f>IF('自由入力'!L106="","",'自由入力'!L106)</f>
        <v>13.7</v>
      </c>
      <c r="L21" s="390">
        <f>IF(K21="","",'自由入力'!AG106)</f>
        <v>6</v>
      </c>
      <c r="M21" s="81">
        <f>IF('自由入力'!M106="","",'自由入力'!M106)</f>
        <v>13</v>
      </c>
      <c r="N21" s="391">
        <f>IF(M21="","",'自由入力'!AI106)</f>
        <v>9</v>
      </c>
      <c r="O21" s="80">
        <f>IF('自由入力'!N106="","",'自由入力'!N106)</f>
        <v>12.15</v>
      </c>
      <c r="P21" s="392">
        <f>IF(O21="","",'自由入力'!AK106)</f>
        <v>35</v>
      </c>
      <c r="Q21" s="81">
        <f>IF('自由入力'!O106="","",'自由入力'!O106)</f>
        <v>13.25</v>
      </c>
      <c r="R21" s="392">
        <f>IF(Q21="","",'自由入力'!AM106)</f>
        <v>15</v>
      </c>
      <c r="S21" s="82">
        <f>IF('自由入力'!AN106="","",'自由入力'!AN106)</f>
        <v>52.1</v>
      </c>
      <c r="T21" s="393">
        <f>IF(S21="","",'自由入力'!AO106)</f>
        <v>11</v>
      </c>
      <c r="U21" s="335">
        <f>'自由入力'!Q110</f>
      </c>
      <c r="V21" s="332">
        <f>IF(U21="","",'自由入力'!AX21)</f>
      </c>
      <c r="W21" s="60"/>
    </row>
    <row r="22" spans="1:23" ht="24" customHeight="1">
      <c r="A22" s="43">
        <v>22</v>
      </c>
      <c r="C22" s="306"/>
      <c r="D22" s="306"/>
      <c r="E22" s="85" t="str">
        <f>IF('自由入力'!E107="","",'自由入力'!E107)</f>
        <v>山梨</v>
      </c>
      <c r="F22" s="86" t="str">
        <f>IF('自由入力'!F107="","",'自由入力'!F107)</f>
        <v>甲府市立北東</v>
      </c>
      <c r="G22" s="63" t="str">
        <f>IF('自由入力'!G107="","",'自由入力'!G107)</f>
        <v>赤松　　東</v>
      </c>
      <c r="H22" s="61">
        <f>IF('自由入力'!H107="","",'自由入力'!H107)</f>
        <v>101</v>
      </c>
      <c r="I22" s="62" t="str">
        <f>IF('自由入力'!I107="","",'自由入力'!I107)</f>
        <v>中島　　梓</v>
      </c>
      <c r="J22" s="63">
        <f>IF('自由入力'!J107="","",'自由入力'!J107)</f>
        <v>3</v>
      </c>
      <c r="K22" s="64">
        <f>IF('自由入力'!L107="","",'自由入力'!L107)</f>
        <v>12.55</v>
      </c>
      <c r="L22" s="377">
        <f>IF(K22="","",'自由入力'!AG107)</f>
        <v>34</v>
      </c>
      <c r="M22" s="65">
        <f>IF('自由入力'!M107="","",'自由入力'!M107)</f>
        <v>12.25</v>
      </c>
      <c r="N22" s="378">
        <f>IF(M22="","",'自由入力'!AI107)</f>
        <v>16</v>
      </c>
      <c r="O22" s="64">
        <f>IF('自由入力'!N107="","",'自由入力'!N107)</f>
        <v>11.95</v>
      </c>
      <c r="P22" s="379">
        <f>IF(O22="","",'自由入力'!AK107)</f>
        <v>41</v>
      </c>
      <c r="Q22" s="65">
        <f>IF('自由入力'!O107="","",'自由入力'!O107)</f>
        <v>12.2</v>
      </c>
      <c r="R22" s="379">
        <f>IF(Q22="","",'自由入力'!AM107)</f>
        <v>37</v>
      </c>
      <c r="S22" s="66">
        <f>IF('自由入力'!AN107="","",'自由入力'!AN107)</f>
        <v>48.95</v>
      </c>
      <c r="T22" s="380">
        <f>IF(S22="","",'自由入力'!AO107)</f>
        <v>24</v>
      </c>
      <c r="U22" s="336"/>
      <c r="V22" s="333"/>
      <c r="W22" s="67"/>
    </row>
    <row r="23" spans="1:23" ht="24" customHeight="1">
      <c r="A23" s="43">
        <v>23</v>
      </c>
      <c r="C23" s="306"/>
      <c r="D23" s="306"/>
      <c r="E23" s="85" t="str">
        <f>IF('自由入力'!E108="","",'自由入力'!E108)</f>
        <v>群馬</v>
      </c>
      <c r="F23" s="86" t="str">
        <f>IF('自由入力'!F108="","",'自由入力'!F108)</f>
        <v>甘楽町立第一</v>
      </c>
      <c r="G23" s="63" t="str">
        <f>IF('自由入力'!G108="","",'自由入力'!G108)</f>
        <v>山室　秀樹</v>
      </c>
      <c r="H23" s="61">
        <f>IF('自由入力'!H108="","",'自由入力'!H108)</f>
        <v>111</v>
      </c>
      <c r="I23" s="62" t="str">
        <f>IF('自由入力'!I108="","",'自由入力'!I108)</f>
        <v>土谷　瑞穂</v>
      </c>
      <c r="J23" s="63">
        <f>IF('自由入力'!J108="","",'自由入力'!J108)</f>
        <v>3</v>
      </c>
      <c r="K23" s="64">
        <f>IF('自由入力'!L108="","",'自由入力'!L108)</f>
        <v>12.65</v>
      </c>
      <c r="L23" s="377">
        <f>IF(K23="","",'自由入力'!AG108)</f>
        <v>26</v>
      </c>
      <c r="M23" s="65">
        <f>IF('自由入力'!M108="","",'自由入力'!M108)</f>
        <v>11.05</v>
      </c>
      <c r="N23" s="378">
        <f>IF(M23="","",'自由入力'!AI108)</f>
        <v>31</v>
      </c>
      <c r="O23" s="64">
        <f>IF('自由入力'!N108="","",'自由入力'!N108)</f>
        <v>8.7</v>
      </c>
      <c r="P23" s="379">
        <f>IF(O23="","",'自由入力'!AK108)</f>
        <v>75</v>
      </c>
      <c r="Q23" s="65">
        <f>IF('自由入力'!O108="","",'自由入力'!O108)</f>
        <v>12.4</v>
      </c>
      <c r="R23" s="379">
        <f>IF(Q23="","",'自由入力'!AM108)</f>
        <v>34</v>
      </c>
      <c r="S23" s="66">
        <f>IF('自由入力'!AN108="","",'自由入力'!AN108)</f>
        <v>44.800000000000004</v>
      </c>
      <c r="T23" s="380">
        <f>IF(S23="","",'自由入力'!AO108)</f>
        <v>51</v>
      </c>
      <c r="U23" s="336"/>
      <c r="V23" s="333"/>
      <c r="W23" s="67"/>
    </row>
    <row r="24" spans="1:23" ht="24" customHeight="1">
      <c r="A24" s="43">
        <v>24</v>
      </c>
      <c r="C24" s="306"/>
      <c r="D24" s="306"/>
      <c r="E24" s="85" t="str">
        <f>IF('自由入力'!E109="","",'自由入力'!E109)</f>
        <v>茨城</v>
      </c>
      <c r="F24" s="86" t="str">
        <f>IF('自由入力'!F109="","",'自由入力'!F109)</f>
        <v>かすみがうら市立下稲吉</v>
      </c>
      <c r="G24" s="63" t="str">
        <f>IF('自由入力'!G109="","",'自由入力'!G109)</f>
        <v>酒井　直彦</v>
      </c>
      <c r="H24" s="61">
        <f>IF('自由入力'!H109="","",'自由入力'!H109)</f>
        <v>141</v>
      </c>
      <c r="I24" s="62" t="str">
        <f>IF('自由入力'!I109="","",'自由入力'!I109)</f>
        <v>長野　友香</v>
      </c>
      <c r="J24" s="63">
        <f>IF('自由入力'!J109="","",'自由入力'!J109)</f>
        <v>3</v>
      </c>
      <c r="K24" s="71">
        <f>IF('自由入力'!L109="","",'自由入力'!L109)</f>
        <v>12.25</v>
      </c>
      <c r="L24" s="381">
        <f>IF(K24="","",'自由入力'!AG109)</f>
        <v>49</v>
      </c>
      <c r="M24" s="72">
        <f>IF('自由入力'!M109="","",'自由入力'!M109)</f>
        <v>12.7</v>
      </c>
      <c r="N24" s="382">
        <f>IF(M24="","",'自由入力'!AI109)</f>
        <v>11</v>
      </c>
      <c r="O24" s="71">
        <f>IF('自由入力'!N109="","",'自由入力'!N109)</f>
        <v>10.8</v>
      </c>
      <c r="P24" s="383">
        <f>IF(O24="","",'自由入力'!AK109)</f>
        <v>51</v>
      </c>
      <c r="Q24" s="72">
        <f>IF('自由入力'!O109="","",'自由入力'!O109)</f>
        <v>13.8</v>
      </c>
      <c r="R24" s="383">
        <f>IF(Q24="","",'自由入力'!AM109)</f>
        <v>5</v>
      </c>
      <c r="S24" s="73">
        <f>IF('自由入力'!AN109="","",'自由入力'!AN109)</f>
        <v>49.55</v>
      </c>
      <c r="T24" s="384">
        <f>IF(S24="","",'自由入力'!AO109)</f>
        <v>22</v>
      </c>
      <c r="U24" s="336"/>
      <c r="V24" s="333"/>
      <c r="W24" s="67"/>
    </row>
    <row r="25" spans="1:23" ht="24" customHeight="1">
      <c r="A25" s="43">
        <v>25</v>
      </c>
      <c r="C25" s="307"/>
      <c r="D25" s="307"/>
      <c r="E25" s="87">
        <f>IF('自由入力'!E110="","",'自由入力'!E110)</f>
      </c>
      <c r="F25" s="70" t="str">
        <f>IF('自由入力'!F110="","",'自由入力'!F110)</f>
        <v>個人Ｇ</v>
      </c>
      <c r="G25" s="70">
        <f>IF('自由入力'!G110="","",'自由入力'!G110)</f>
      </c>
      <c r="H25" s="328">
        <f>IF('自由入力'!H110="","",'自由入力'!H110)</f>
      </c>
      <c r="I25" s="398"/>
      <c r="J25" s="68">
        <f>IF('自由入力'!J110="","",'自由入力'!J110)</f>
      </c>
      <c r="K25" s="89">
        <f>IF(H25="","",'自由入力'!L110)</f>
      </c>
      <c r="L25" s="394"/>
      <c r="M25" s="90"/>
      <c r="N25" s="395"/>
      <c r="O25" s="89">
        <f>IF(H25="","",'自由入力'!N110)</f>
      </c>
      <c r="P25" s="396"/>
      <c r="Q25" s="90">
        <f>IF(H25="","",'自由入力'!O110)</f>
      </c>
      <c r="R25" s="396"/>
      <c r="S25" s="91">
        <f>U21</f>
      </c>
      <c r="T25" s="397">
        <f>IF(H25="","",'自由入力'!AO110)</f>
      </c>
      <c r="U25" s="337"/>
      <c r="V25" s="334"/>
      <c r="W25" s="79"/>
    </row>
    <row r="26" ht="17.25" customHeight="1">
      <c r="K26" s="453" t="s">
        <v>478</v>
      </c>
    </row>
  </sheetData>
  <sheetProtection/>
  <mergeCells count="39">
    <mergeCell ref="V4:V5"/>
    <mergeCell ref="W4:W5"/>
    <mergeCell ref="C2:I2"/>
    <mergeCell ref="L2:P2"/>
    <mergeCell ref="R2:V2"/>
    <mergeCell ref="K3:S3"/>
    <mergeCell ref="V3:W3"/>
    <mergeCell ref="C4:C5"/>
    <mergeCell ref="D4:D5"/>
    <mergeCell ref="E4:F5"/>
    <mergeCell ref="E11:F15"/>
    <mergeCell ref="G11:G15"/>
    <mergeCell ref="U11:U15"/>
    <mergeCell ref="I4:I5"/>
    <mergeCell ref="J4:J5"/>
    <mergeCell ref="K4:S4"/>
    <mergeCell ref="U4:U5"/>
    <mergeCell ref="G4:G5"/>
    <mergeCell ref="H4:H5"/>
    <mergeCell ref="G16:G20"/>
    <mergeCell ref="U16:U20"/>
    <mergeCell ref="V16:V20"/>
    <mergeCell ref="C6:C25"/>
    <mergeCell ref="D6:D10"/>
    <mergeCell ref="E6:F10"/>
    <mergeCell ref="G6:G10"/>
    <mergeCell ref="U6:U10"/>
    <mergeCell ref="V6:V10"/>
    <mergeCell ref="D11:D15"/>
    <mergeCell ref="D21:D25"/>
    <mergeCell ref="U21:U25"/>
    <mergeCell ref="V21:V25"/>
    <mergeCell ref="H10:I10"/>
    <mergeCell ref="H15:I15"/>
    <mergeCell ref="H20:I20"/>
    <mergeCell ref="H25:I25"/>
    <mergeCell ref="V11:V15"/>
    <mergeCell ref="D16:D20"/>
    <mergeCell ref="E16:F20"/>
  </mergeCells>
  <dataValidations count="2">
    <dataValidation allowBlank="1" showInputMessage="1" showErrorMessage="1" imeMode="on" sqref="V3:W3"/>
    <dataValidation allowBlank="1" showInputMessage="1" showErrorMessage="1" imeMode="off" sqref="K11:V11 W4 X1:IV25 L1:W1 A1:K5 G11:G14 V2:W2 W11:W14 W16:W19 W21:W24 W6:W9 G16:G19 G6:G9 L2:U5 K21:V21 A26:IV65536 K16:V16 I11:I14 I16:I19 L6:V6 V4:V5 G21:H25 A6:F25 I21:I24 H6:H20 J6:J25 I6:I9 K22:T25 K12:T15 K17:T20 K6:K10 L7:T10"/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zoomScale="88" zoomScaleNormal="88" zoomScalePageLayoutView="0" workbookViewId="0" topLeftCell="A1">
      <pane xSplit="8" ySplit="5" topLeftCell="I6" activePane="bottomRight" state="frozen"/>
      <selection pane="topLeft" activeCell="E6" sqref="E6:F10"/>
      <selection pane="topRight" activeCell="E6" sqref="E6:F10"/>
      <selection pane="bottomLeft" activeCell="E6" sqref="E6:F10"/>
      <selection pane="bottomRight" activeCell="A1" sqref="A1:IV16384"/>
    </sheetView>
  </sheetViews>
  <sheetFormatPr defaultColWidth="9.140625" defaultRowHeight="24" customHeight="1"/>
  <cols>
    <col min="1" max="2" width="2.57421875" style="43" customWidth="1"/>
    <col min="3" max="4" width="3.140625" style="43" customWidth="1"/>
    <col min="5" max="5" width="9.57421875" style="43" customWidth="1"/>
    <col min="6" max="6" width="15.57421875" style="43" customWidth="1"/>
    <col min="7" max="7" width="10.57421875" style="43" customWidth="1"/>
    <col min="8" max="8" width="3.57421875" style="43" customWidth="1"/>
    <col min="9" max="9" width="14.57421875" style="92" customWidth="1"/>
    <col min="10" max="10" width="3.57421875" style="43" customWidth="1"/>
    <col min="11" max="11" width="6.57421875" style="43" customWidth="1"/>
    <col min="12" max="12" width="4.7109375" style="43" customWidth="1"/>
    <col min="13" max="13" width="6.57421875" style="43" customWidth="1"/>
    <col min="14" max="14" width="4.7109375" style="43" customWidth="1"/>
    <col min="15" max="15" width="6.57421875" style="43" customWidth="1"/>
    <col min="16" max="16" width="4.7109375" style="43" customWidth="1"/>
    <col min="17" max="17" width="6.57421875" style="43" customWidth="1"/>
    <col min="18" max="18" width="4.7109375" style="43" customWidth="1"/>
    <col min="19" max="19" width="6.57421875" style="43" customWidth="1"/>
    <col min="20" max="20" width="4.7109375" style="43" customWidth="1"/>
    <col min="21" max="21" width="8.57421875" style="43" customWidth="1"/>
    <col min="22" max="22" width="6.57421875" style="43" customWidth="1"/>
    <col min="23" max="23" width="10.57421875" style="43" customWidth="1"/>
    <col min="24" max="24" width="15.57421875" style="43" customWidth="1"/>
    <col min="25" max="16384" width="9.00390625" style="43" customWidth="1"/>
  </cols>
  <sheetData>
    <row r="1" spans="1:23" ht="24" customHeight="1">
      <c r="A1" s="43">
        <v>1</v>
      </c>
      <c r="B1" s="43">
        <v>2</v>
      </c>
      <c r="C1" s="43">
        <v>3</v>
      </c>
      <c r="D1" s="43">
        <v>4</v>
      </c>
      <c r="E1" s="43">
        <v>5</v>
      </c>
      <c r="F1" s="43">
        <v>6</v>
      </c>
      <c r="G1" s="43">
        <v>7</v>
      </c>
      <c r="H1" s="43">
        <v>8</v>
      </c>
      <c r="I1" s="43">
        <v>9</v>
      </c>
      <c r="J1" s="43">
        <v>10</v>
      </c>
      <c r="K1" s="43">
        <v>11</v>
      </c>
      <c r="L1" s="43">
        <v>12</v>
      </c>
      <c r="M1" s="43">
        <v>13</v>
      </c>
      <c r="N1" s="43">
        <v>14</v>
      </c>
      <c r="O1" s="43">
        <v>15</v>
      </c>
      <c r="P1" s="43">
        <v>16</v>
      </c>
      <c r="Q1" s="43">
        <v>17</v>
      </c>
      <c r="R1" s="43">
        <v>18</v>
      </c>
      <c r="S1" s="43">
        <v>19</v>
      </c>
      <c r="T1" s="43">
        <v>20</v>
      </c>
      <c r="U1" s="43">
        <v>21</v>
      </c>
      <c r="V1" s="43">
        <v>22</v>
      </c>
      <c r="W1" s="43">
        <v>23</v>
      </c>
    </row>
    <row r="2" spans="1:22" ht="24" customHeight="1">
      <c r="A2" s="43">
        <v>2</v>
      </c>
      <c r="C2" s="322" t="str">
        <f>'自由入力'!$C$2</f>
        <v>平成２４年度　第４３回　関東中学校体操競技大会</v>
      </c>
      <c r="D2" s="322"/>
      <c r="E2" s="322"/>
      <c r="F2" s="322"/>
      <c r="G2" s="322"/>
      <c r="H2" s="322"/>
      <c r="I2" s="322"/>
      <c r="K2" s="43" t="str">
        <f>'自由入力'!$M$2</f>
        <v>日　時</v>
      </c>
      <c r="L2" s="322" t="str">
        <f>'自由入力'!$N$2</f>
        <v>平成２４年８月８日～１０日</v>
      </c>
      <c r="M2" s="322"/>
      <c r="N2" s="322"/>
      <c r="O2" s="322"/>
      <c r="P2" s="322"/>
      <c r="Q2" s="43" t="str">
        <f>'自由入力'!$U$2</f>
        <v>場　所</v>
      </c>
      <c r="R2" s="322" t="str">
        <f>'自由入力'!$Z$2</f>
        <v>千葉県総合スポーツセンター体育館</v>
      </c>
      <c r="S2" s="322"/>
      <c r="T2" s="322"/>
      <c r="U2" s="322"/>
      <c r="V2" s="322"/>
    </row>
    <row r="3" spans="1:23" ht="24" customHeight="1">
      <c r="A3" s="43">
        <v>3</v>
      </c>
      <c r="C3" s="44"/>
      <c r="D3" s="44"/>
      <c r="E3" s="44"/>
      <c r="F3" s="44"/>
      <c r="G3" s="44"/>
      <c r="H3" s="44"/>
      <c r="I3" s="43"/>
      <c r="K3" s="323" t="str">
        <f>'自由入力'!$L$3</f>
        <v>体　操　競　技　女　子　記　録　表</v>
      </c>
      <c r="L3" s="323"/>
      <c r="M3" s="323"/>
      <c r="N3" s="323"/>
      <c r="O3" s="323"/>
      <c r="P3" s="323"/>
      <c r="Q3" s="323"/>
      <c r="R3" s="323"/>
      <c r="S3" s="323"/>
      <c r="T3" s="45"/>
      <c r="V3" s="323" t="s">
        <v>477</v>
      </c>
      <c r="W3" s="323"/>
    </row>
    <row r="4" spans="1:23" ht="24" customHeight="1">
      <c r="A4" s="43">
        <v>4</v>
      </c>
      <c r="C4" s="324" t="str">
        <f>'自由入力'!$C$4</f>
        <v>組</v>
      </c>
      <c r="D4" s="310" t="str">
        <f>'自由入力'!$D$4</f>
        <v>番号</v>
      </c>
      <c r="E4" s="325" t="str">
        <f>'自由入力'!$E$4</f>
        <v>学　校　名</v>
      </c>
      <c r="F4" s="308"/>
      <c r="G4" s="317" t="str">
        <f>'自由入力'!$G$4</f>
        <v>監督名</v>
      </c>
      <c r="H4" s="310" t="str">
        <f>'自由入力'!$H$4</f>
        <v>背番号</v>
      </c>
      <c r="I4" s="308" t="str">
        <f>'自由入力'!$I$4</f>
        <v>選　手　名</v>
      </c>
      <c r="J4" s="310" t="str">
        <f>'自由入力'!$J$4</f>
        <v>学年</v>
      </c>
      <c r="K4" s="312" t="str">
        <f>'自由入力'!$L$4</f>
        <v>自由演技</v>
      </c>
      <c r="L4" s="312"/>
      <c r="M4" s="313"/>
      <c r="N4" s="313"/>
      <c r="O4" s="313"/>
      <c r="P4" s="313"/>
      <c r="Q4" s="313"/>
      <c r="R4" s="314"/>
      <c r="S4" s="314"/>
      <c r="T4" s="49"/>
      <c r="U4" s="315" t="str">
        <f>'自由入力'!AN5</f>
        <v>合　計</v>
      </c>
      <c r="V4" s="319" t="str">
        <f>'自由入力'!AO4</f>
        <v>順位</v>
      </c>
      <c r="W4" s="321" t="s">
        <v>55</v>
      </c>
    </row>
    <row r="5" spans="1:23" ht="24" customHeight="1">
      <c r="A5" s="43">
        <v>5</v>
      </c>
      <c r="C5" s="324"/>
      <c r="D5" s="311"/>
      <c r="E5" s="326"/>
      <c r="F5" s="327"/>
      <c r="G5" s="318"/>
      <c r="H5" s="311"/>
      <c r="I5" s="309"/>
      <c r="J5" s="311"/>
      <c r="K5" s="50" t="str">
        <f>'自由入力'!$L$5</f>
        <v>跳　馬</v>
      </c>
      <c r="L5" s="46" t="s">
        <v>24</v>
      </c>
      <c r="M5" s="236" t="str">
        <f>'自由入力'!$M$5</f>
        <v>段違い
平行棒</v>
      </c>
      <c r="N5" s="48" t="s">
        <v>24</v>
      </c>
      <c r="O5" s="50" t="str">
        <f>'自由入力'!$N$5</f>
        <v>平均台</v>
      </c>
      <c r="P5" s="51" t="s">
        <v>24</v>
      </c>
      <c r="Q5" s="47" t="str">
        <f>'自由入力'!$O$5</f>
        <v>ゆ　か</v>
      </c>
      <c r="R5" s="51" t="s">
        <v>24</v>
      </c>
      <c r="S5" s="52" t="str">
        <f>'自由入力'!$R$5</f>
        <v>合　計</v>
      </c>
      <c r="T5" s="53" t="s">
        <v>24</v>
      </c>
      <c r="U5" s="316"/>
      <c r="V5" s="320"/>
      <c r="W5" s="321"/>
    </row>
    <row r="6" spans="1:23" ht="24" customHeight="1">
      <c r="A6" s="43">
        <v>6</v>
      </c>
      <c r="C6" s="305">
        <f>'自由入力'!C111</f>
        <v>6</v>
      </c>
      <c r="D6" s="290">
        <f>'自由入力'!D111</f>
        <v>22</v>
      </c>
      <c r="E6" s="299" t="str">
        <f>'自由入力'!E111&amp;"　"&amp;'自由入力'!F111</f>
        <v>埼玉　戸田市立新曽</v>
      </c>
      <c r="F6" s="300"/>
      <c r="G6" s="305" t="str">
        <f>'自由入力'!G111</f>
        <v>佐藤　幸夫</v>
      </c>
      <c r="H6" s="54">
        <f>IF('自由入力'!H111="","",'自由入力'!H111)</f>
        <v>21</v>
      </c>
      <c r="I6" s="55" t="str">
        <f>IF('自由入力'!I111="","",'自由入力'!I111)</f>
        <v>宮内　玲奈</v>
      </c>
      <c r="J6" s="56">
        <f>IF('自由入力'!J111="","",'自由入力'!J111)</f>
        <v>3</v>
      </c>
      <c r="K6" s="57">
        <f>IF('自由入力'!L111="","",'自由入力'!L111)</f>
        <v>13.2</v>
      </c>
      <c r="L6" s="211">
        <f>IF(K6="","",'自由入力'!AG111)</f>
        <v>12</v>
      </c>
      <c r="M6" s="58">
        <f>IF('自由入力'!M111="","",'自由入力'!M111)</f>
        <v>11.55</v>
      </c>
      <c r="N6" s="217">
        <f>IF(M6="","",'自由入力'!AI111)</f>
        <v>26</v>
      </c>
      <c r="O6" s="57">
        <f>IF('自由入力'!N111="","",'自由入力'!N111)</f>
        <v>13.1</v>
      </c>
      <c r="P6" s="223">
        <f>IF(O6="","",'自由入力'!AK111)</f>
        <v>16</v>
      </c>
      <c r="Q6" s="58">
        <f>IF('自由入力'!O111="","",'自由入力'!O111)</f>
        <v>13.7</v>
      </c>
      <c r="R6" s="223">
        <f>IF(Q6="","",'自由入力'!AM111)</f>
        <v>7</v>
      </c>
      <c r="S6" s="59">
        <f>IF('自由入力'!AN111="","",'自由入力'!AN111)</f>
        <v>51.55</v>
      </c>
      <c r="T6" s="229">
        <f>IF(S6="","",'自由入力'!AO111)</f>
        <v>12</v>
      </c>
      <c r="U6" s="291">
        <f>'自由入力'!Q115</f>
        <v>120.15</v>
      </c>
      <c r="V6" s="294">
        <f>IF(U6="","",'自由入力'!S115)</f>
        <v>1</v>
      </c>
      <c r="W6" s="60"/>
    </row>
    <row r="7" spans="1:23" ht="24" customHeight="1">
      <c r="A7" s="43">
        <v>7</v>
      </c>
      <c r="C7" s="306"/>
      <c r="D7" s="290"/>
      <c r="E7" s="301"/>
      <c r="F7" s="302"/>
      <c r="G7" s="306"/>
      <c r="H7" s="61">
        <f>IF('自由入力'!H112="","",'自由入力'!H112)</f>
        <v>22</v>
      </c>
      <c r="I7" s="62" t="str">
        <f>IF('自由入力'!I112="","",'自由入力'!I112)</f>
        <v>村山　由依</v>
      </c>
      <c r="J7" s="63">
        <f>IF('自由入力'!J112="","",'自由入力'!J112)</f>
        <v>3</v>
      </c>
      <c r="K7" s="64">
        <f>IF('自由入力'!L112="","",'自由入力'!L112)</f>
        <v>14</v>
      </c>
      <c r="L7" s="212">
        <f>IF(K7="","",'自由入力'!AG112)</f>
        <v>3</v>
      </c>
      <c r="M7" s="65">
        <f>IF('自由入力'!M112="","",'自由入力'!M112)</f>
        <v>14.4</v>
      </c>
      <c r="N7" s="218">
        <f>IF(M7="","",'自由入力'!AI112)</f>
        <v>2</v>
      </c>
      <c r="O7" s="64">
        <f>IF('自由入力'!N112="","",'自由入力'!N112)</f>
        <v>13.75</v>
      </c>
      <c r="P7" s="224">
        <f>IF(O7="","",'自由入力'!AK112)</f>
        <v>4</v>
      </c>
      <c r="Q7" s="65">
        <f>IF('自由入力'!O112="","",'自由入力'!O112)</f>
        <v>12.8</v>
      </c>
      <c r="R7" s="224">
        <f>IF(Q7="","",'自由入力'!AM112)</f>
        <v>25</v>
      </c>
      <c r="S7" s="66">
        <f>IF('自由入力'!AN112="","",'自由入力'!AN112)</f>
        <v>54.95</v>
      </c>
      <c r="T7" s="230">
        <f>IF(S7="","",'自由入力'!AO112)</f>
        <v>5</v>
      </c>
      <c r="U7" s="292"/>
      <c r="V7" s="295"/>
      <c r="W7" s="67"/>
    </row>
    <row r="8" spans="1:23" ht="24" customHeight="1">
      <c r="A8" s="43">
        <v>8</v>
      </c>
      <c r="C8" s="306"/>
      <c r="D8" s="290"/>
      <c r="E8" s="301"/>
      <c r="F8" s="302"/>
      <c r="G8" s="306"/>
      <c r="H8" s="61">
        <f>IF('自由入力'!H113="","",'自由入力'!H113)</f>
        <v>23</v>
      </c>
      <c r="I8" s="62" t="str">
        <f>IF('自由入力'!I113="","",'自由入力'!I113)</f>
        <v>佐藤　美里</v>
      </c>
      <c r="J8" s="63">
        <f>IF('自由入力'!J113="","",'自由入力'!J113)</f>
        <v>3</v>
      </c>
      <c r="K8" s="64">
        <f>IF('自由入力'!L113="","",'自由入力'!L113)</f>
        <v>11.75</v>
      </c>
      <c r="L8" s="212">
        <f>IF(K8="","",'自由入力'!AG113)</f>
        <v>61</v>
      </c>
      <c r="M8" s="65">
        <f>IF('自由入力'!M113="","",'自由入力'!M113)</f>
        <v>11.95</v>
      </c>
      <c r="N8" s="218">
        <f>IF(M8="","",'自由入力'!AI113)</f>
        <v>22</v>
      </c>
      <c r="O8" s="64">
        <f>IF('自由入力'!N113="","",'自由入力'!N113)</f>
        <v>12</v>
      </c>
      <c r="P8" s="224">
        <f>IF(O8="","",'自由入力'!AK113)</f>
        <v>39</v>
      </c>
      <c r="Q8" s="65">
        <f>IF('自由入力'!O113="","",'自由入力'!O113)</f>
        <v>12.6</v>
      </c>
      <c r="R8" s="224">
        <f>IF(Q8="","",'自由入力'!AM113)</f>
        <v>28</v>
      </c>
      <c r="S8" s="66">
        <f>IF('自由入力'!AN113="","",'自由入力'!AN113)</f>
        <v>48.300000000000004</v>
      </c>
      <c r="T8" s="230">
        <f>IF(S8="","",'自由入力'!AO113)</f>
        <v>33</v>
      </c>
      <c r="U8" s="292"/>
      <c r="V8" s="295"/>
      <c r="W8" s="67"/>
    </row>
    <row r="9" spans="1:23" ht="24" customHeight="1">
      <c r="A9" s="43">
        <v>9</v>
      </c>
      <c r="C9" s="306"/>
      <c r="D9" s="290"/>
      <c r="E9" s="301"/>
      <c r="F9" s="302"/>
      <c r="G9" s="306"/>
      <c r="H9" s="68">
        <f>IF('自由入力'!H114="","",'自由入力'!H114)</f>
        <v>24</v>
      </c>
      <c r="I9" s="69" t="str">
        <f>IF('自由入力'!I114="","",'自由入力'!I114)</f>
        <v>近藤　真優</v>
      </c>
      <c r="J9" s="70">
        <f>IF('自由入力'!J114="","",'自由入力'!J114)</f>
        <v>1</v>
      </c>
      <c r="K9" s="71">
        <f>IF('自由入力'!L114="","",'自由入力'!L114)</f>
        <v>13</v>
      </c>
      <c r="L9" s="213">
        <f>IF(K9="","",'自由入力'!AG114)</f>
        <v>15</v>
      </c>
      <c r="M9" s="72">
        <f>IF('自由入力'!M114="","",'自由入力'!M114)</f>
        <v>10.85</v>
      </c>
      <c r="N9" s="219">
        <f>IF(M9="","",'自由入力'!AI114)</f>
        <v>35</v>
      </c>
      <c r="O9" s="71">
        <f>IF('自由入力'!N114="","",'自由入力'!N114)</f>
        <v>12.8</v>
      </c>
      <c r="P9" s="225">
        <f>IF(O9="","",'自由入力'!AK114)</f>
        <v>20</v>
      </c>
      <c r="Q9" s="72">
        <f>IF('自由入力'!O114="","",'自由入力'!O114)</f>
        <v>13.8</v>
      </c>
      <c r="R9" s="225">
        <f>IF(Q9="","",'自由入力'!AM114)</f>
        <v>5</v>
      </c>
      <c r="S9" s="73">
        <f>IF('自由入力'!AN114="","",'自由入力'!AN114)</f>
        <v>50.45</v>
      </c>
      <c r="T9" s="231">
        <f>IF(S9="","",'自由入力'!AO114)</f>
        <v>16</v>
      </c>
      <c r="U9" s="292"/>
      <c r="V9" s="295"/>
      <c r="W9" s="67" t="s">
        <v>377</v>
      </c>
    </row>
    <row r="10" spans="1:23" ht="24" customHeight="1">
      <c r="A10" s="43">
        <v>10</v>
      </c>
      <c r="C10" s="306"/>
      <c r="D10" s="290"/>
      <c r="E10" s="303"/>
      <c r="F10" s="304"/>
      <c r="G10" s="307"/>
      <c r="H10" s="290" t="str">
        <f>IF('自由入力'!H115="","",'自由入力'!H115)</f>
        <v>チーム得点</v>
      </c>
      <c r="I10" s="297"/>
      <c r="J10" s="75">
        <f>IF('自由入力'!J115="","",'自由入力'!J115)</f>
      </c>
      <c r="K10" s="76">
        <f>IF(H10="","",'自由入力'!L115)</f>
        <v>40.2</v>
      </c>
      <c r="L10" s="214"/>
      <c r="M10" s="77"/>
      <c r="N10" s="220"/>
      <c r="O10" s="76">
        <f>IF(H10="","",'自由入力'!N115)</f>
        <v>39.650000000000006</v>
      </c>
      <c r="P10" s="226"/>
      <c r="Q10" s="77">
        <f>IF(H10="","",'自由入力'!O115)</f>
        <v>40.300000000000004</v>
      </c>
      <c r="R10" s="226"/>
      <c r="S10" s="78">
        <f>U6</f>
        <v>120.15</v>
      </c>
      <c r="T10" s="232"/>
      <c r="U10" s="293"/>
      <c r="V10" s="296"/>
      <c r="W10" s="79" t="s">
        <v>361</v>
      </c>
    </row>
    <row r="11" spans="1:23" ht="24" customHeight="1">
      <c r="A11" s="43">
        <v>11</v>
      </c>
      <c r="C11" s="306"/>
      <c r="D11" s="290">
        <f>'自由入力'!D116</f>
        <v>23</v>
      </c>
      <c r="E11" s="299" t="str">
        <f>'自由入力'!E116&amp;"　"&amp;'自由入力'!F116</f>
        <v>栃木　佐野市立北</v>
      </c>
      <c r="F11" s="300"/>
      <c r="G11" s="305" t="str">
        <f>'自由入力'!G116</f>
        <v>前田　和代</v>
      </c>
      <c r="H11" s="54">
        <f>IF('自由入力'!H116="","",'自由入力'!H116)</f>
        <v>61</v>
      </c>
      <c r="I11" s="55" t="str">
        <f>IF('自由入力'!I116="","",'自由入力'!I116)</f>
        <v>小林　春香</v>
      </c>
      <c r="J11" s="56">
        <f>IF('自由入力'!J116="","",'自由入力'!J116)</f>
        <v>3</v>
      </c>
      <c r="K11" s="80">
        <f>IF('自由入力'!L116="","",'自由入力'!L116)</f>
        <v>10.3</v>
      </c>
      <c r="L11" s="215">
        <f>IF(K11="","",'自由入力'!AG116)</f>
        <v>83</v>
      </c>
      <c r="M11" s="81">
        <f>IF('自由入力'!M116="","",'自由入力'!M116)</f>
        <v>5.95</v>
      </c>
      <c r="N11" s="221">
        <f>IF(M11="","",'自由入力'!AI116)</f>
        <v>88</v>
      </c>
      <c r="O11" s="80">
        <f>IF('自由入力'!N116="","",'自由入力'!N116)</f>
        <v>6.85</v>
      </c>
      <c r="P11" s="227">
        <f>IF(O11="","",'自由入力'!AK116)</f>
        <v>92</v>
      </c>
      <c r="Q11" s="81">
        <f>IF('自由入力'!O116="","",'自由入力'!O116)</f>
        <v>6.55</v>
      </c>
      <c r="R11" s="227">
        <f>IF(Q11="","",'自由入力'!AM116)</f>
        <v>90</v>
      </c>
      <c r="S11" s="82">
        <f>IF('自由入力'!AN116="","",'自由入力'!AN116)</f>
        <v>29.650000000000002</v>
      </c>
      <c r="T11" s="233">
        <f>IF(S11="","",'自由入力'!AO116)</f>
        <v>88</v>
      </c>
      <c r="U11" s="291">
        <f>'自由入力'!Q120</f>
        <v>70.2</v>
      </c>
      <c r="V11" s="294">
        <f>IF(U11="","",'自由入力'!S120)</f>
        <v>17</v>
      </c>
      <c r="W11" s="60"/>
    </row>
    <row r="12" spans="1:23" ht="24" customHeight="1">
      <c r="A12" s="43">
        <v>12</v>
      </c>
      <c r="C12" s="306"/>
      <c r="D12" s="290"/>
      <c r="E12" s="301"/>
      <c r="F12" s="302"/>
      <c r="G12" s="306"/>
      <c r="H12" s="61">
        <f>IF('自由入力'!H117="","",'自由入力'!H117)</f>
        <v>62</v>
      </c>
      <c r="I12" s="62" t="str">
        <f>IF('自由入力'!I117="","",'自由入力'!I117)</f>
        <v>早川　ももこ</v>
      </c>
      <c r="J12" s="63">
        <f>IF('自由入力'!J117="","",'自由入力'!J117)</f>
        <v>3</v>
      </c>
      <c r="K12" s="64">
        <f>IF('自由入力'!L117="","",'自由入力'!L117)</f>
        <v>9.2</v>
      </c>
      <c r="L12" s="212">
        <f>IF(K12="","",'自由入力'!AG117)</f>
        <v>95</v>
      </c>
      <c r="M12" s="65">
        <f>IF('自由入力'!M117="","",'自由入力'!M117)</f>
        <v>2.5</v>
      </c>
      <c r="N12" s="218">
        <f>IF(M12="","",'自由入力'!AI117)</f>
        <v>96</v>
      </c>
      <c r="O12" s="64">
        <f>IF('自由入力'!N117="","",'自由入力'!N117)</f>
        <v>5.65</v>
      </c>
      <c r="P12" s="224">
        <f>IF(O12="","",'自由入力'!AK117)</f>
        <v>96</v>
      </c>
      <c r="Q12" s="65">
        <f>IF('自由入力'!O117="","",'自由入力'!O117)</f>
        <v>6.15</v>
      </c>
      <c r="R12" s="224">
        <f>IF(Q12="","",'自由入力'!AM117)</f>
        <v>93</v>
      </c>
      <c r="S12" s="66">
        <f>IF('自由入力'!AN117="","",'自由入力'!AN117)</f>
        <v>23.5</v>
      </c>
      <c r="T12" s="230">
        <f>IF(S12="","",'自由入力'!AO117)</f>
        <v>96</v>
      </c>
      <c r="U12" s="292"/>
      <c r="V12" s="295"/>
      <c r="W12" s="67" t="s">
        <v>378</v>
      </c>
    </row>
    <row r="13" spans="1:23" ht="24" customHeight="1">
      <c r="A13" s="43">
        <v>13</v>
      </c>
      <c r="C13" s="306"/>
      <c r="D13" s="290"/>
      <c r="E13" s="301"/>
      <c r="F13" s="302"/>
      <c r="G13" s="306"/>
      <c r="H13" s="61">
        <f>IF('自由入力'!H118="","",'自由入力'!H118)</f>
        <v>63</v>
      </c>
      <c r="I13" s="62" t="str">
        <f>IF('自由入力'!I118="","",'自由入力'!I118)</f>
        <v>針谷　泉希</v>
      </c>
      <c r="J13" s="63">
        <f>IF('自由入力'!J118="","",'自由入力'!J118)</f>
        <v>2</v>
      </c>
      <c r="K13" s="64">
        <f>IF('自由入力'!L118="","",'自由入力'!L118)</f>
        <v>10.1</v>
      </c>
      <c r="L13" s="212">
        <f>IF(K13="","",'自由入力'!AG118)</f>
        <v>87</v>
      </c>
      <c r="M13" s="65">
        <f>IF('自由入力'!M118="","",'自由入力'!M118)</f>
        <v>5.7</v>
      </c>
      <c r="N13" s="218">
        <f>IF(M13="","",'自由入力'!AI118)</f>
        <v>90</v>
      </c>
      <c r="O13" s="64">
        <f>IF('自由入力'!N118="","",'自由入力'!N118)</f>
        <v>6.3</v>
      </c>
      <c r="P13" s="224">
        <f>IF(O13="","",'自由入力'!AK118)</f>
        <v>95</v>
      </c>
      <c r="Q13" s="65">
        <f>IF('自由入力'!O118="","",'自由入力'!O118)</f>
        <v>6.75</v>
      </c>
      <c r="R13" s="224">
        <f>IF(Q13="","",'自由入力'!AM118)</f>
        <v>89</v>
      </c>
      <c r="S13" s="66">
        <f>IF('自由入力'!AN118="","",'自由入力'!AN118)</f>
        <v>28.85</v>
      </c>
      <c r="T13" s="230">
        <f>IF(S13="","",'自由入力'!AO118)</f>
        <v>90</v>
      </c>
      <c r="U13" s="292"/>
      <c r="V13" s="295"/>
      <c r="W13" s="67" t="s">
        <v>364</v>
      </c>
    </row>
    <row r="14" spans="1:23" ht="24" customHeight="1">
      <c r="A14" s="43">
        <v>14</v>
      </c>
      <c r="C14" s="306"/>
      <c r="D14" s="290"/>
      <c r="E14" s="301"/>
      <c r="F14" s="302"/>
      <c r="G14" s="306"/>
      <c r="H14" s="68">
        <f>IF('自由入力'!H119="","",'自由入力'!H119)</f>
        <v>64</v>
      </c>
      <c r="I14" s="69" t="str">
        <f>IF('自由入力'!I119="","",'自由入力'!I119)</f>
        <v>松澤　優里</v>
      </c>
      <c r="J14" s="70">
        <f>IF('自由入力'!J119="","",'自由入力'!J119)</f>
        <v>3</v>
      </c>
      <c r="K14" s="71">
        <f>IF('自由入力'!L119="","",'自由入力'!L119)</f>
        <v>9.8</v>
      </c>
      <c r="L14" s="213">
        <f>IF(K14="","",'自由入力'!AG119)</f>
        <v>93</v>
      </c>
      <c r="M14" s="72">
        <f>IF('自由入力'!M119="","",'自由入力'!M119)</f>
        <v>5.9</v>
      </c>
      <c r="N14" s="219">
        <f>IF(M14="","",'自由入力'!AI119)</f>
        <v>89</v>
      </c>
      <c r="O14" s="71">
        <f>IF('自由入力'!N119="","",'自由入力'!N119)</f>
        <v>7.1</v>
      </c>
      <c r="P14" s="225">
        <f>IF(O14="","",'自由入力'!AK119)</f>
        <v>90</v>
      </c>
      <c r="Q14" s="72">
        <f>IF('自由入力'!O119="","",'自由入力'!O119)</f>
        <v>6.45</v>
      </c>
      <c r="R14" s="225">
        <f>IF(Q14="","",'自由入力'!AM119)</f>
        <v>91</v>
      </c>
      <c r="S14" s="73">
        <f>IF('自由入力'!AN119="","",'自由入力'!AN119)</f>
        <v>29.25</v>
      </c>
      <c r="T14" s="231">
        <f>IF(S14="","",'自由入力'!AO119)</f>
        <v>89</v>
      </c>
      <c r="U14" s="292"/>
      <c r="V14" s="295"/>
      <c r="W14" s="67"/>
    </row>
    <row r="15" spans="1:23" ht="24" customHeight="1">
      <c r="A15" s="43">
        <v>15</v>
      </c>
      <c r="C15" s="306"/>
      <c r="D15" s="290"/>
      <c r="E15" s="303"/>
      <c r="F15" s="304"/>
      <c r="G15" s="307"/>
      <c r="H15" s="290" t="str">
        <f>IF('自由入力'!H120="","",'自由入力'!H120)</f>
        <v>チーム得点</v>
      </c>
      <c r="I15" s="297"/>
      <c r="J15" s="75">
        <f>IF('自由入力'!J120="","",'自由入力'!J120)</f>
      </c>
      <c r="K15" s="76">
        <f>IF(H15="","",'自由入力'!L120)</f>
        <v>30.200000000000006</v>
      </c>
      <c r="L15" s="214"/>
      <c r="M15" s="77"/>
      <c r="N15" s="220"/>
      <c r="O15" s="76">
        <f>IF(H15="","",'自由入力'!N120)</f>
        <v>20.25</v>
      </c>
      <c r="P15" s="226"/>
      <c r="Q15" s="77">
        <f>IF(H15="","",'自由入力'!O120)</f>
        <v>19.75</v>
      </c>
      <c r="R15" s="226"/>
      <c r="S15" s="78">
        <f>U11</f>
        <v>70.2</v>
      </c>
      <c r="T15" s="232"/>
      <c r="U15" s="293"/>
      <c r="V15" s="296"/>
      <c r="W15" s="79"/>
    </row>
    <row r="16" spans="1:23" ht="24" customHeight="1">
      <c r="A16" s="43">
        <v>16</v>
      </c>
      <c r="C16" s="306"/>
      <c r="D16" s="290">
        <f>'自由入力'!D121</f>
        <v>24</v>
      </c>
      <c r="E16" s="299" t="str">
        <f>'自由入力'!E121&amp;"　"&amp;'自由入力'!F121</f>
        <v>群馬　太田市立藪塚本町</v>
      </c>
      <c r="F16" s="300"/>
      <c r="G16" s="305" t="str">
        <f>'自由入力'!G121</f>
        <v>天笠　厚子</v>
      </c>
      <c r="H16" s="54">
        <f>IF('自由入力'!H121="","",'自由入力'!H121)</f>
        <v>11</v>
      </c>
      <c r="I16" s="55" t="str">
        <f>IF('自由入力'!I121="","",'自由入力'!I121)</f>
        <v>清水　日香理</v>
      </c>
      <c r="J16" s="56">
        <f>IF('自由入力'!J121="","",'自由入力'!J121)</f>
        <v>3</v>
      </c>
      <c r="K16" s="57">
        <f>IF('自由入力'!L121="","",'自由入力'!L121)</f>
        <v>11.1</v>
      </c>
      <c r="L16" s="211">
        <f>IF(K16="","",'自由入力'!AG121)</f>
        <v>76</v>
      </c>
      <c r="M16" s="58">
        <f>IF('自由入力'!M121="","",'自由入力'!M121)</f>
        <v>6.4</v>
      </c>
      <c r="N16" s="217">
        <f>IF(M16="","",'自由入力'!AI121)</f>
        <v>84</v>
      </c>
      <c r="O16" s="57">
        <f>IF('自由入力'!N121="","",'自由入力'!N121)</f>
        <v>9.5</v>
      </c>
      <c r="P16" s="223">
        <f>IF(O16="","",'自由入力'!AK121)</f>
        <v>69</v>
      </c>
      <c r="Q16" s="58">
        <f>IF('自由入力'!O121="","",'自由入力'!O121)</f>
        <v>8.8</v>
      </c>
      <c r="R16" s="223">
        <f>IF(Q16="","",'自由入力'!AM121)</f>
        <v>81</v>
      </c>
      <c r="S16" s="59">
        <f>IF('自由入力'!AN121="","",'自由入力'!AN121)</f>
        <v>35.8</v>
      </c>
      <c r="T16" s="229">
        <f>IF(S16="","",'自由入力'!AO121)</f>
        <v>76</v>
      </c>
      <c r="U16" s="291">
        <f>'自由入力'!Q125</f>
        <v>93.3</v>
      </c>
      <c r="V16" s="294">
        <f>IF(U16="","",'自由入力'!S125)</f>
        <v>11</v>
      </c>
      <c r="W16" s="60"/>
    </row>
    <row r="17" spans="1:23" ht="24" customHeight="1">
      <c r="A17" s="43">
        <v>17</v>
      </c>
      <c r="C17" s="306"/>
      <c r="D17" s="290"/>
      <c r="E17" s="301"/>
      <c r="F17" s="302"/>
      <c r="G17" s="306"/>
      <c r="H17" s="61">
        <f>IF('自由入力'!H122="","",'自由入力'!H122)</f>
        <v>12</v>
      </c>
      <c r="I17" s="62" t="str">
        <f>IF('自由入力'!I122="","",'自由入力'!I122)</f>
        <v>竹内　今日子</v>
      </c>
      <c r="J17" s="63">
        <f>IF('自由入力'!J122="","",'自由入力'!J122)</f>
        <v>3</v>
      </c>
      <c r="K17" s="64">
        <f>IF('自由入力'!L122="","",'自由入力'!L122)</f>
        <v>11.6</v>
      </c>
      <c r="L17" s="212">
        <f>IF(K17="","",'自由入力'!AG122)</f>
        <v>66</v>
      </c>
      <c r="M17" s="65">
        <f>IF('自由入力'!M122="","",'自由入力'!M122)</f>
        <v>8.15</v>
      </c>
      <c r="N17" s="218">
        <f>IF(M17="","",'自由入力'!AI122)</f>
        <v>72</v>
      </c>
      <c r="O17" s="64">
        <f>IF('自由入力'!N122="","",'自由入力'!N122)</f>
        <v>7.95</v>
      </c>
      <c r="P17" s="224">
        <f>IF(O17="","",'自由入力'!AK122)</f>
        <v>82</v>
      </c>
      <c r="Q17" s="65">
        <f>IF('自由入力'!O122="","",'自由入力'!O122)</f>
        <v>9.7</v>
      </c>
      <c r="R17" s="224">
        <f>IF(Q17="","",'自由入力'!AM122)</f>
        <v>77</v>
      </c>
      <c r="S17" s="66">
        <f>IF('自由入力'!AN122="","",'自由入力'!AN122)</f>
        <v>37.4</v>
      </c>
      <c r="T17" s="230">
        <f>IF(S17="","",'自由入力'!AO122)</f>
        <v>74</v>
      </c>
      <c r="U17" s="292"/>
      <c r="V17" s="295"/>
      <c r="W17" s="67"/>
    </row>
    <row r="18" spans="1:23" ht="24" customHeight="1">
      <c r="A18" s="43">
        <v>18</v>
      </c>
      <c r="C18" s="306"/>
      <c r="D18" s="290"/>
      <c r="E18" s="301"/>
      <c r="F18" s="302"/>
      <c r="G18" s="306"/>
      <c r="H18" s="61">
        <f>IF('自由入力'!H123="","",'自由入力'!H123)</f>
        <v>13</v>
      </c>
      <c r="I18" s="62" t="str">
        <f>IF('自由入力'!I123="","",'自由入力'!I123)</f>
        <v>新井　美月</v>
      </c>
      <c r="J18" s="63">
        <f>IF('自由入力'!J123="","",'自由入力'!J123)</f>
        <v>3</v>
      </c>
      <c r="K18" s="64">
        <f>IF('自由入力'!L123="","",'自由入力'!L123)</f>
        <v>12.4</v>
      </c>
      <c r="L18" s="212">
        <f>IF(K18="","",'自由入力'!AG123)</f>
        <v>42</v>
      </c>
      <c r="M18" s="65">
        <f>IF('自由入力'!M123="","",'自由入力'!M123)</f>
        <v>9.05</v>
      </c>
      <c r="N18" s="218">
        <f>IF(M18="","",'自由入力'!AI123)</f>
        <v>65</v>
      </c>
      <c r="O18" s="64">
        <f>IF('自由入力'!N123="","",'自由入力'!N123)</f>
        <v>10.5</v>
      </c>
      <c r="P18" s="224">
        <f>IF(O18="","",'自由入力'!AK123)</f>
        <v>55</v>
      </c>
      <c r="Q18" s="65">
        <f>IF('自由入力'!O123="","",'自由入力'!O123)</f>
        <v>11.75</v>
      </c>
      <c r="R18" s="224">
        <f>IF(Q18="","",'自由入力'!AM123)</f>
        <v>46</v>
      </c>
      <c r="S18" s="66">
        <f>IF('自由入力'!AN123="","",'自由入力'!AN123)</f>
        <v>43.7</v>
      </c>
      <c r="T18" s="230">
        <f>IF(S18="","",'自由入力'!AO123)</f>
        <v>60</v>
      </c>
      <c r="U18" s="292"/>
      <c r="V18" s="295"/>
      <c r="W18" s="67"/>
    </row>
    <row r="19" spans="1:23" ht="24" customHeight="1">
      <c r="A19" s="43">
        <v>19</v>
      </c>
      <c r="C19" s="306"/>
      <c r="D19" s="290"/>
      <c r="E19" s="301"/>
      <c r="F19" s="302"/>
      <c r="G19" s="306"/>
      <c r="H19" s="68">
        <f>IF('自由入力'!H124="","",'自由入力'!H124)</f>
        <v>14</v>
      </c>
      <c r="I19" s="69" t="str">
        <f>IF('自由入力'!I124="","",'自由入力'!I124)</f>
        <v>山口　愛友</v>
      </c>
      <c r="J19" s="70">
        <f>IF('自由入力'!J124="","",'自由入力'!J124)</f>
        <v>1</v>
      </c>
      <c r="K19" s="71">
        <f>IF('自由入力'!L124="","",'自由入力'!L124)</f>
        <v>10.25</v>
      </c>
      <c r="L19" s="213">
        <f>IF(K19="","",'自由入力'!AG124)</f>
        <v>84</v>
      </c>
      <c r="M19" s="72">
        <f>IF('自由入力'!M124="","",'自由入力'!M124)</f>
        <v>6.25</v>
      </c>
      <c r="N19" s="219">
        <f>IF(M19="","",'自由入力'!AI124)</f>
        <v>85</v>
      </c>
      <c r="O19" s="71">
        <f>IF('自由入力'!N124="","",'自由入力'!N124)</f>
        <v>7.85</v>
      </c>
      <c r="P19" s="225">
        <f>IF(O19="","",'自由入力'!AK124)</f>
        <v>83</v>
      </c>
      <c r="Q19" s="72">
        <f>IF('自由入力'!O124="","",'自由入力'!O124)</f>
        <v>7.4</v>
      </c>
      <c r="R19" s="225">
        <f>IF(Q19="","",'自由入力'!AM124)</f>
        <v>86</v>
      </c>
      <c r="S19" s="73">
        <f>IF('自由入力'!AN124="","",'自由入力'!AN124)</f>
        <v>31.75</v>
      </c>
      <c r="T19" s="231">
        <f>IF(S19="","",'自由入力'!AO124)</f>
        <v>87</v>
      </c>
      <c r="U19" s="292"/>
      <c r="V19" s="295"/>
      <c r="W19" s="67"/>
    </row>
    <row r="20" spans="1:23" ht="24" customHeight="1">
      <c r="A20" s="43">
        <v>20</v>
      </c>
      <c r="C20" s="306"/>
      <c r="D20" s="290"/>
      <c r="E20" s="303"/>
      <c r="F20" s="304"/>
      <c r="G20" s="307"/>
      <c r="H20" s="290" t="str">
        <f>IF('自由入力'!H125="","",'自由入力'!H125)</f>
        <v>チーム得点</v>
      </c>
      <c r="I20" s="297"/>
      <c r="J20" s="75">
        <f>IF('自由入力'!J125="","",'自由入力'!J125)</f>
      </c>
      <c r="K20" s="76">
        <f>IF(H20="","",'自由入力'!L125)</f>
        <v>35.1</v>
      </c>
      <c r="L20" s="214"/>
      <c r="M20" s="77"/>
      <c r="N20" s="220"/>
      <c r="O20" s="76">
        <f>IF(H20="","",'自由入力'!N125)</f>
        <v>27.949999999999996</v>
      </c>
      <c r="P20" s="226"/>
      <c r="Q20" s="77">
        <f>IF(H20="","",'自由入力'!O125)</f>
        <v>30.25</v>
      </c>
      <c r="R20" s="226"/>
      <c r="S20" s="78">
        <f>U16</f>
        <v>93.3</v>
      </c>
      <c r="T20" s="232"/>
      <c r="U20" s="293"/>
      <c r="V20" s="296"/>
      <c r="W20" s="79"/>
    </row>
    <row r="21" spans="1:23" ht="24" customHeight="1">
      <c r="A21" s="43">
        <v>21</v>
      </c>
      <c r="C21" s="306"/>
      <c r="D21" s="290">
        <f>'自由入力'!D126</f>
        <v>25</v>
      </c>
      <c r="E21" s="83" t="str">
        <f>IF('自由入力'!E126="","",'自由入力'!E126)</f>
        <v>千葉</v>
      </c>
      <c r="F21" s="84" t="str">
        <f>IF('自由入力'!F126="","",'自由入力'!F126)</f>
        <v>
船橋市立高根台</v>
      </c>
      <c r="G21" s="56" t="str">
        <f>IF('自由入力'!G126="","",'自由入力'!G126)</f>
        <v>布留川　雅之</v>
      </c>
      <c r="H21" s="54">
        <f>IF('自由入力'!H126="","",'自由入力'!H126)</f>
        <v>171</v>
      </c>
      <c r="I21" s="55" t="str">
        <f>IF('自由入力'!I126="","",'自由入力'!I126)</f>
        <v>坂本　実優</v>
      </c>
      <c r="J21" s="56">
        <f>IF('自由入力'!J126="","",'自由入力'!J126)</f>
        <v>3</v>
      </c>
      <c r="K21" s="80">
        <f>IF('自由入力'!L126="","",'自由入力'!L126)</f>
        <v>13.9</v>
      </c>
      <c r="L21" s="215">
        <f>IF(K21="","",'自由入力'!AG126)</f>
        <v>4</v>
      </c>
      <c r="M21" s="81">
        <f>IF('自由入力'!M126="","",'自由入力'!M126)</f>
        <v>13.05</v>
      </c>
      <c r="N21" s="221">
        <f>IF(M21="","",'自由入力'!AI126)</f>
        <v>8</v>
      </c>
      <c r="O21" s="80">
        <f>IF('自由入力'!N126="","",'自由入力'!N126)</f>
        <v>14.3</v>
      </c>
      <c r="P21" s="227">
        <f>IF(O21="","",'自由入力'!AK126)</f>
        <v>2</v>
      </c>
      <c r="Q21" s="81">
        <f>IF('自由入力'!O126="","",'自由入力'!O126)</f>
        <v>13.95</v>
      </c>
      <c r="R21" s="227">
        <f>IF(Q21="","",'自由入力'!AM126)</f>
        <v>4</v>
      </c>
      <c r="S21" s="82">
        <f>IF('自由入力'!AN126="","",'自由入力'!AN126)</f>
        <v>55.2</v>
      </c>
      <c r="T21" s="233">
        <f>IF(S21="","",'自由入力'!AO126)</f>
        <v>4</v>
      </c>
      <c r="U21" s="291">
        <f>'自由入力'!Q130</f>
      </c>
      <c r="V21" s="294">
        <f>IF(U21="","",'自由入力'!S130)</f>
      </c>
      <c r="W21" s="60"/>
    </row>
    <row r="22" spans="1:23" ht="24" customHeight="1">
      <c r="A22" s="43">
        <v>22</v>
      </c>
      <c r="C22" s="306"/>
      <c r="D22" s="290"/>
      <c r="E22" s="85" t="str">
        <f>IF('自由入力'!E127="","",'自由入力'!E127)</f>
        <v>東京</v>
      </c>
      <c r="F22" s="86" t="str">
        <f>IF('自由入力'!F127="","",'自由入力'!F127)</f>
        <v>町田市立南</v>
      </c>
      <c r="G22" s="63" t="str">
        <f>IF('自由入力'!G127="","",'自由入力'!G127)</f>
        <v>鈴木　啓太</v>
      </c>
      <c r="H22" s="61">
        <f>IF('自由入力'!H127="","",'自由入力'!H127)</f>
        <v>151</v>
      </c>
      <c r="I22" s="62" t="str">
        <f>IF('自由入力'!I127="","",'自由入力'!I127)</f>
        <v>内山　由綺</v>
      </c>
      <c r="J22" s="63">
        <f>IF('自由入力'!J127="","",'自由入力'!J127)</f>
        <v>3</v>
      </c>
      <c r="K22" s="64">
        <f>IF('自由入力'!L127="","",'自由入力'!L127)</f>
        <v>14.6</v>
      </c>
      <c r="L22" s="212">
        <f>IF(K22="","",'自由入力'!AG127)</f>
        <v>1</v>
      </c>
      <c r="M22" s="65">
        <f>IF('自由入力'!M127="","",'自由入力'!M127)</f>
        <v>15.9</v>
      </c>
      <c r="N22" s="218">
        <f>IF(M22="","",'自由入力'!AI127)</f>
        <v>1</v>
      </c>
      <c r="O22" s="64">
        <f>IF('自由入力'!N127="","",'自由入力'!N127)</f>
        <v>13.4</v>
      </c>
      <c r="P22" s="224">
        <f>IF(O22="","",'自由入力'!AK127)</f>
        <v>10</v>
      </c>
      <c r="Q22" s="65">
        <f>IF('自由入力'!O127="","",'自由入力'!O127)</f>
        <v>14.8</v>
      </c>
      <c r="R22" s="224">
        <f>IF(Q22="","",'自由入力'!AM127)</f>
        <v>1</v>
      </c>
      <c r="S22" s="66">
        <f>IF('自由入力'!AN127="","",'自由入力'!AN127)</f>
        <v>58.7</v>
      </c>
      <c r="T22" s="230">
        <f>IF(S22="","",'自由入力'!AO127)</f>
        <v>1</v>
      </c>
      <c r="U22" s="292"/>
      <c r="V22" s="295"/>
      <c r="W22" s="67"/>
    </row>
    <row r="23" spans="1:23" ht="24" customHeight="1">
      <c r="A23" s="43">
        <v>23</v>
      </c>
      <c r="C23" s="306"/>
      <c r="D23" s="290"/>
      <c r="E23" s="85" t="str">
        <f>IF('自由入力'!E128="","",'自由入力'!E128)</f>
        <v>埼玉</v>
      </c>
      <c r="F23" s="86" t="str">
        <f>IF('自由入力'!F128="","",'自由入力'!F128)</f>
        <v>さいたま市立東浦和</v>
      </c>
      <c r="G23" s="63" t="str">
        <f>IF('自由入力'!G128="","",'自由入力'!G128)</f>
        <v>小峰　邦夫</v>
      </c>
      <c r="H23" s="61">
        <f>IF('自由入力'!H128="","",'自由入力'!H128)</f>
        <v>121</v>
      </c>
      <c r="I23" s="62" t="str">
        <f>IF('自由入力'!I128="","",'自由入力'!I128)</f>
        <v>矢田部　清花</v>
      </c>
      <c r="J23" s="63">
        <f>IF('自由入力'!J128="","",'自由入力'!J128)</f>
        <v>1</v>
      </c>
      <c r="K23" s="64">
        <f>IF('自由入力'!L128="","",'自由入力'!L128)</f>
        <v>12.8</v>
      </c>
      <c r="L23" s="212">
        <f>IF(K23="","",'自由入力'!AG128)</f>
        <v>21</v>
      </c>
      <c r="M23" s="65">
        <f>IF('自由入力'!M128="","",'自由入力'!M128)</f>
        <v>12.7</v>
      </c>
      <c r="N23" s="218">
        <f>IF(M23="","",'自由入力'!AI128)</f>
        <v>11</v>
      </c>
      <c r="O23" s="64">
        <f>IF('自由入力'!N128="","",'自由入力'!N128)</f>
        <v>13.5</v>
      </c>
      <c r="P23" s="224">
        <f>IF(O23="","",'自由入力'!AK128)</f>
        <v>7</v>
      </c>
      <c r="Q23" s="65">
        <f>IF('自由入力'!O128="","",'自由入力'!O128)</f>
        <v>13.3</v>
      </c>
      <c r="R23" s="224">
        <f>IF(Q23="","",'自由入力'!AM128)</f>
        <v>13</v>
      </c>
      <c r="S23" s="66">
        <f>IF('自由入力'!AN128="","",'自由入力'!AN128)</f>
        <v>52.3</v>
      </c>
      <c r="T23" s="230">
        <f>IF(S23="","",'自由入力'!AO128)</f>
        <v>9</v>
      </c>
      <c r="U23" s="292"/>
      <c r="V23" s="295"/>
      <c r="W23" s="67"/>
    </row>
    <row r="24" spans="1:23" ht="24" customHeight="1">
      <c r="A24" s="43">
        <v>24</v>
      </c>
      <c r="C24" s="306"/>
      <c r="D24" s="290"/>
      <c r="E24" s="85" t="str">
        <f>IF('自由入力'!E129="","",'自由入力'!E129)</f>
        <v>神奈川</v>
      </c>
      <c r="F24" s="86" t="str">
        <f>IF('自由入力'!F129="","",'自由入力'!F129)</f>
        <v>
大磯町立大磯</v>
      </c>
      <c r="G24" s="63" t="str">
        <f>IF('自由入力'!G129="","",'自由入力'!G129)</f>
        <v>原　　信子</v>
      </c>
      <c r="H24" s="61">
        <f>IF('自由入力'!H129="","",'自由入力'!H129)</f>
        <v>131</v>
      </c>
      <c r="I24" s="62" t="str">
        <f>IF('自由入力'!I129="","",'自由入力'!I129)</f>
        <v>河崎　真理菜</v>
      </c>
      <c r="J24" s="63">
        <f>IF('自由入力'!J129="","",'自由入力'!J129)</f>
        <v>1</v>
      </c>
      <c r="K24" s="71">
        <f>IF('自由入力'!L129="","",'自由入力'!L129)</f>
        <v>14.2</v>
      </c>
      <c r="L24" s="213">
        <f>IF(K24="","",'自由入力'!AG129)</f>
        <v>2</v>
      </c>
      <c r="M24" s="72">
        <f>IF('自由入力'!M129="","",'自由入力'!M129)</f>
        <v>14.1</v>
      </c>
      <c r="N24" s="219">
        <f>IF(M24="","",'自由入力'!AI129)</f>
        <v>3</v>
      </c>
      <c r="O24" s="71">
        <f>IF('自由入力'!N129="","",'自由入力'!N129)</f>
        <v>13.65</v>
      </c>
      <c r="P24" s="225">
        <f>IF(O24="","",'自由入力'!AK129)</f>
        <v>6</v>
      </c>
      <c r="Q24" s="72">
        <f>IF('自由入力'!O129="","",'自由入力'!O129)</f>
        <v>13.5</v>
      </c>
      <c r="R24" s="225">
        <f>IF(Q24="","",'自由入力'!AM129)</f>
        <v>9</v>
      </c>
      <c r="S24" s="73">
        <f>IF('自由入力'!AN129="","",'自由入力'!AN129)</f>
        <v>55.449999999999996</v>
      </c>
      <c r="T24" s="231">
        <f>IF(S24="","",'自由入力'!AO129)</f>
        <v>3</v>
      </c>
      <c r="U24" s="292"/>
      <c r="V24" s="295"/>
      <c r="W24" s="67"/>
    </row>
    <row r="25" spans="1:23" ht="24" customHeight="1">
      <c r="A25" s="43">
        <v>25</v>
      </c>
      <c r="C25" s="307"/>
      <c r="D25" s="290"/>
      <c r="E25" s="87">
        <f>IF('自由入力'!E130="","",'自由入力'!E130)</f>
      </c>
      <c r="F25" s="70" t="str">
        <f>IF('自由入力'!F130="","",'自由入力'!F130)</f>
        <v>個人Ｈ</v>
      </c>
      <c r="G25" s="70">
        <f>IF('自由入力'!G130="","",'自由入力'!G130)</f>
      </c>
      <c r="H25" s="328">
        <f>IF('自由入力'!H130="","",'自由入力'!H130)</f>
      </c>
      <c r="I25" s="329"/>
      <c r="J25" s="68">
        <f>IF('自由入力'!J130="","",'自由入力'!J130)</f>
      </c>
      <c r="K25" s="89">
        <f>IF(I25="","",'自由入力'!L130)</f>
      </c>
      <c r="L25" s="216"/>
      <c r="M25" s="90">
        <f>IF(I25="","",'自由入力'!M130)</f>
      </c>
      <c r="N25" s="222"/>
      <c r="O25" s="89">
        <f>IF(I25="","",'自由入力'!N130)</f>
      </c>
      <c r="P25" s="228"/>
      <c r="Q25" s="90">
        <f>IF(I25="","",'自由入力'!O130)</f>
      </c>
      <c r="R25" s="228"/>
      <c r="S25" s="91">
        <f>U21</f>
      </c>
      <c r="T25" s="234"/>
      <c r="U25" s="293"/>
      <c r="V25" s="296"/>
      <c r="W25" s="79"/>
    </row>
  </sheetData>
  <sheetProtection/>
  <mergeCells count="39">
    <mergeCell ref="H10:I10"/>
    <mergeCell ref="H15:I15"/>
    <mergeCell ref="H20:I20"/>
    <mergeCell ref="H25:I25"/>
    <mergeCell ref="C2:I2"/>
    <mergeCell ref="L2:P2"/>
    <mergeCell ref="K4:S4"/>
    <mergeCell ref="E11:F15"/>
    <mergeCell ref="G11:G15"/>
    <mergeCell ref="R2:V2"/>
    <mergeCell ref="K3:S3"/>
    <mergeCell ref="V3:W3"/>
    <mergeCell ref="C4:C5"/>
    <mergeCell ref="D4:D5"/>
    <mergeCell ref="E4:F5"/>
    <mergeCell ref="G4:G5"/>
    <mergeCell ref="H4:H5"/>
    <mergeCell ref="I4:I5"/>
    <mergeCell ref="J4:J5"/>
    <mergeCell ref="U4:U5"/>
    <mergeCell ref="V4:V5"/>
    <mergeCell ref="W4:W5"/>
    <mergeCell ref="C6:C25"/>
    <mergeCell ref="D6:D10"/>
    <mergeCell ref="E6:F10"/>
    <mergeCell ref="G6:G10"/>
    <mergeCell ref="U6:U10"/>
    <mergeCell ref="V6:V10"/>
    <mergeCell ref="D11:D15"/>
    <mergeCell ref="U11:U15"/>
    <mergeCell ref="D21:D25"/>
    <mergeCell ref="U21:U25"/>
    <mergeCell ref="V21:V25"/>
    <mergeCell ref="V11:V15"/>
    <mergeCell ref="D16:D20"/>
    <mergeCell ref="E16:F20"/>
    <mergeCell ref="G16:G20"/>
    <mergeCell ref="U16:U20"/>
    <mergeCell ref="V16:V20"/>
  </mergeCells>
  <dataValidations count="2">
    <dataValidation allowBlank="1" showInputMessage="1" showErrorMessage="1" imeMode="off" sqref="W4 X1:IV25 L1:W1 A1:K5 G11:G14 V2:W2 W11:W14 W16:W19 W21:W24 W6:W9 G16:G19 G6:G9 L2:U5 P22:T25 A26:IV65536 L6:V6 V4:V5 F6:F20 A6:E25 I16:I19 P17:T20 I21:I24 H6:H20 I6:I9 I11:I14 F21:H25 L11:V11 L16:V16 P21:V21 L17:O25 L12:T15 J6:K25 L7:T10"/>
    <dataValidation allowBlank="1" showInputMessage="1" showErrorMessage="1" imeMode="on" sqref="V3:W3"/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130"/>
  <sheetViews>
    <sheetView zoomScalePageLayoutView="0" workbookViewId="0" topLeftCell="A3">
      <selection activeCell="P22" sqref="P22"/>
    </sheetView>
  </sheetViews>
  <sheetFormatPr defaultColWidth="9.140625" defaultRowHeight="15"/>
  <cols>
    <col min="2" max="2" width="6.57421875" style="0" customWidth="1"/>
    <col min="3" max="3" width="10.57421875" style="0" customWidth="1"/>
    <col min="4" max="4" width="3.57421875" style="0" customWidth="1"/>
    <col min="5" max="5" width="10.57421875" style="0" customWidth="1"/>
    <col min="6" max="6" width="3.57421875" style="0" customWidth="1"/>
    <col min="7" max="7" width="6.57421875" style="0" customWidth="1"/>
    <col min="8" max="8" width="5.28125" style="0" customWidth="1"/>
    <col min="9" max="9" width="6.57421875" style="0" customWidth="1"/>
    <col min="10" max="10" width="5.28125" style="0" customWidth="1"/>
    <col min="11" max="11" width="6.57421875" style="0" customWidth="1"/>
    <col min="12" max="12" width="5.28125" style="0" customWidth="1"/>
    <col min="13" max="13" width="6.57421875" style="0" customWidth="1"/>
    <col min="14" max="14" width="5.28125" style="0" customWidth="1"/>
    <col min="15" max="15" width="6.57421875" style="0" customWidth="1"/>
    <col min="16" max="16" width="6.8515625" style="0" customWidth="1"/>
    <col min="17" max="17" width="6.57421875" style="0" customWidth="1"/>
    <col min="18" max="18" width="6.421875" style="0" customWidth="1"/>
    <col min="19" max="19" width="5.140625" style="0" customWidth="1"/>
    <col min="20" max="20" width="3.57421875" style="0" customWidth="1"/>
    <col min="21" max="21" width="7.57421875" style="0" customWidth="1"/>
    <col min="22" max="22" width="3.57421875" style="0" customWidth="1"/>
    <col min="23" max="23" width="7.57421875" style="0" customWidth="1"/>
    <col min="24" max="24" width="3.57421875" style="0" customWidth="1"/>
    <col min="25" max="25" width="7.57421875" style="0" customWidth="1"/>
    <col min="26" max="32" width="6.57421875" style="0" customWidth="1"/>
    <col min="33" max="36" width="4.57421875" style="0" customWidth="1"/>
    <col min="37" max="45" width="6.57421875" style="0" customWidth="1"/>
  </cols>
  <sheetData>
    <row r="1" spans="2:26" ht="18.75" customHeight="1">
      <c r="B1" s="322" t="str">
        <f>'自由入力'!$C$2</f>
        <v>平成２４年度　第４３回　関東中学校体操競技大会</v>
      </c>
      <c r="C1" s="322"/>
      <c r="D1" s="322"/>
      <c r="E1" s="322"/>
      <c r="F1" s="322"/>
      <c r="G1" s="322"/>
      <c r="H1" s="43" t="str">
        <f>'自由入力'!$M$2</f>
        <v>日　時</v>
      </c>
      <c r="I1" s="322" t="str">
        <f>'自由入力'!$N$2</f>
        <v>平成２４年８月８日～１０日</v>
      </c>
      <c r="J1" s="340"/>
      <c r="K1" s="340"/>
      <c r="L1" s="43" t="str">
        <f>'自由入力'!$U$2</f>
        <v>場　所</v>
      </c>
      <c r="M1" s="322" t="str">
        <f>'自由入力'!$Z$2</f>
        <v>千葉県総合スポーツセンター体育館</v>
      </c>
      <c r="N1" s="340"/>
      <c r="O1" s="340"/>
      <c r="P1" s="99"/>
      <c r="Q1" s="99"/>
      <c r="R1" s="99"/>
      <c r="S1" s="265"/>
      <c r="T1" s="99"/>
      <c r="U1" s="99"/>
      <c r="V1" s="265"/>
      <c r="W1" s="265"/>
      <c r="X1" s="265"/>
      <c r="Y1" s="265"/>
      <c r="Z1" s="43"/>
    </row>
    <row r="2" spans="4:15" ht="22.5" customHeight="1">
      <c r="D2" s="323" t="str">
        <f>'自由入力'!$L$3</f>
        <v>体　操　競　技　女　子　記　録　表</v>
      </c>
      <c r="E2" s="323"/>
      <c r="F2" s="323"/>
      <c r="G2" s="323"/>
      <c r="H2" s="323"/>
      <c r="I2" s="323"/>
      <c r="J2" s="341"/>
      <c r="K2" s="341"/>
      <c r="L2" s="341"/>
      <c r="N2" s="339" t="s">
        <v>98</v>
      </c>
      <c r="O2" s="339"/>
    </row>
    <row r="3" spans="2:36" ht="21.75" customHeight="1">
      <c r="B3" s="342" t="str">
        <f>'自由入力'!AA4</f>
        <v>順位</v>
      </c>
      <c r="C3" s="342" t="str">
        <f>'自由入力'!AB4</f>
        <v>学　校　名</v>
      </c>
      <c r="D3" s="342" t="str">
        <f>'自由入力'!AC4</f>
        <v>背番号</v>
      </c>
      <c r="E3" s="342" t="str">
        <f>'自由入力'!AD4</f>
        <v>選　手　名</v>
      </c>
      <c r="F3" s="342" t="str">
        <f>'自由入力'!AE4</f>
        <v>学年</v>
      </c>
      <c r="G3" s="338" t="str">
        <f>'自由入力'!AF4</f>
        <v>自由演技</v>
      </c>
      <c r="H3" s="338"/>
      <c r="I3" s="338"/>
      <c r="J3" s="338"/>
      <c r="K3" s="338"/>
      <c r="L3" s="338"/>
      <c r="M3" s="338"/>
      <c r="N3" s="338"/>
      <c r="O3" s="338"/>
      <c r="P3" s="247"/>
      <c r="Q3" s="248"/>
      <c r="R3" s="248"/>
      <c r="S3" s="342" t="str">
        <f>'自由入力'!AA4</f>
        <v>順位</v>
      </c>
      <c r="T3" s="421" t="s">
        <v>467</v>
      </c>
      <c r="U3" s="38"/>
      <c r="V3" s="421" t="s">
        <v>468</v>
      </c>
      <c r="W3" s="38"/>
      <c r="X3" s="421" t="s">
        <v>469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2:37" ht="27" customHeight="1">
      <c r="B4" s="343"/>
      <c r="C4" s="343"/>
      <c r="D4" s="343"/>
      <c r="E4" s="343"/>
      <c r="F4" s="343"/>
      <c r="G4" s="245" t="str">
        <f>'自由入力'!AF5</f>
        <v>跳　馬</v>
      </c>
      <c r="H4" s="245" t="str">
        <f>'自由入力'!AG5</f>
        <v>順位</v>
      </c>
      <c r="I4" s="246" t="str">
        <f>'自由入力'!AH5</f>
        <v>段違い
平行棒</v>
      </c>
      <c r="J4" s="245" t="str">
        <f>'自由入力'!AI5</f>
        <v>順位</v>
      </c>
      <c r="K4" s="245" t="str">
        <f>'自由入力'!AJ5</f>
        <v>平均台</v>
      </c>
      <c r="L4" s="245" t="str">
        <f>'自由入力'!AK5</f>
        <v>順位</v>
      </c>
      <c r="M4" s="245" t="str">
        <f>'自由入力'!AL5</f>
        <v>ゆ　か</v>
      </c>
      <c r="N4" s="245" t="str">
        <f>'自由入力'!AM5</f>
        <v>順位</v>
      </c>
      <c r="O4" s="245" t="str">
        <f>'自由入力'!AN5</f>
        <v>合　計</v>
      </c>
      <c r="P4" s="249" t="s">
        <v>97</v>
      </c>
      <c r="Q4" s="250" t="s">
        <v>95</v>
      </c>
      <c r="R4" s="248"/>
      <c r="S4" s="343"/>
      <c r="T4" s="401" t="s">
        <v>429</v>
      </c>
      <c r="U4" s="371" t="s">
        <v>422</v>
      </c>
      <c r="V4" s="371" t="s">
        <v>429</v>
      </c>
      <c r="W4" s="371" t="s">
        <v>430</v>
      </c>
      <c r="X4" s="401" t="s">
        <v>429</v>
      </c>
      <c r="Y4" s="371" t="s">
        <v>431</v>
      </c>
      <c r="Z4" s="38" t="s">
        <v>423</v>
      </c>
      <c r="AA4" s="371" t="s">
        <v>424</v>
      </c>
      <c r="AB4" s="38" t="s">
        <v>425</v>
      </c>
      <c r="AC4" s="101" t="s">
        <v>426</v>
      </c>
      <c r="AD4" s="402" t="s">
        <v>427</v>
      </c>
      <c r="AE4" s="38" t="s">
        <v>428</v>
      </c>
      <c r="AF4" s="371" t="s">
        <v>466</v>
      </c>
      <c r="AG4" s="38"/>
      <c r="AH4" s="38"/>
      <c r="AI4" s="38"/>
      <c r="AJ4" s="38"/>
      <c r="AK4" s="418" t="s">
        <v>465</v>
      </c>
    </row>
    <row r="5" spans="2:37" ht="13.5">
      <c r="B5" s="245">
        <v>1</v>
      </c>
      <c r="C5" s="94" t="s">
        <v>463</v>
      </c>
      <c r="D5" s="93">
        <v>151</v>
      </c>
      <c r="E5" s="93" t="s">
        <v>92</v>
      </c>
      <c r="F5" s="93">
        <v>3</v>
      </c>
      <c r="G5" s="95">
        <v>14.6</v>
      </c>
      <c r="H5" s="96">
        <v>1</v>
      </c>
      <c r="I5" s="95">
        <v>15.9</v>
      </c>
      <c r="J5" s="96">
        <v>1</v>
      </c>
      <c r="K5" s="95">
        <v>13.4</v>
      </c>
      <c r="L5" s="96">
        <v>10</v>
      </c>
      <c r="M5" s="95">
        <v>14.8</v>
      </c>
      <c r="N5" s="96">
        <v>1</v>
      </c>
      <c r="O5" s="95">
        <v>58.7</v>
      </c>
      <c r="P5">
        <v>1</v>
      </c>
      <c r="Q5" s="105" t="s">
        <v>60</v>
      </c>
      <c r="R5" s="38">
        <f>COUNTIF($O$5:$O$129,O5)</f>
        <v>1</v>
      </c>
      <c r="S5" s="267">
        <f>RANK(O5,$O$5:$O$129)</f>
        <v>1</v>
      </c>
      <c r="T5" s="267">
        <f>RANK(U5,$U$5:$U$129)</f>
        <v>1</v>
      </c>
      <c r="U5" s="372">
        <f>AD5-AE5</f>
        <v>45.300000000000004</v>
      </c>
      <c r="V5" s="267">
        <f>RANK(W5,$W$5:$W$129,)</f>
        <v>1</v>
      </c>
      <c r="W5" s="372">
        <f>AD5-(AE5+AF5)</f>
        <v>30.700000000000003</v>
      </c>
      <c r="X5" s="267">
        <f>RANK(Y5,$Y$5:$Y$129)</f>
        <v>1</v>
      </c>
      <c r="Y5" s="372">
        <f>MAX(Z5:AC5)</f>
        <v>15.9</v>
      </c>
      <c r="Z5" s="42">
        <f>G5</f>
        <v>14.6</v>
      </c>
      <c r="AA5" s="42">
        <f>I5</f>
        <v>15.9</v>
      </c>
      <c r="AB5" s="42">
        <f>K5</f>
        <v>13.4</v>
      </c>
      <c r="AC5" s="42">
        <f>M5</f>
        <v>14.8</v>
      </c>
      <c r="AD5" s="403">
        <f>SUM(Z5:AC5)</f>
        <v>58.7</v>
      </c>
      <c r="AE5" s="404">
        <f>MIN(Z5:AC5)</f>
        <v>13.4</v>
      </c>
      <c r="AF5" s="405">
        <f>SMALL(Z5:AC5,2)</f>
        <v>14.6</v>
      </c>
      <c r="AG5" s="267">
        <f>RANK(Z5,$Z5:$AC5)</f>
        <v>3</v>
      </c>
      <c r="AH5" s="267">
        <f>RANK(AA5,$Z5:$AC5)</f>
        <v>1</v>
      </c>
      <c r="AI5" s="267">
        <f>RANK(AB5,$Z5:$AC5)</f>
        <v>4</v>
      </c>
      <c r="AJ5" s="267">
        <f>RANK(AC5,$Z5:$AC5)</f>
        <v>2</v>
      </c>
      <c r="AK5" s="170">
        <f>IF(AD5="個","",IF(COUNT(Z5:AC5)=4,SUM(Z5:AC5)-MIN(Z5:AC5),IF(COUNT(Z5:AC5)=3,SUM(Z5:AC5),"")))</f>
        <v>45.300000000000004</v>
      </c>
    </row>
    <row r="6" spans="2:37" ht="13.5">
      <c r="B6" s="245">
        <v>2</v>
      </c>
      <c r="C6" s="94" t="s">
        <v>473</v>
      </c>
      <c r="D6" s="93">
        <v>55</v>
      </c>
      <c r="E6" s="93" t="s">
        <v>90</v>
      </c>
      <c r="F6" s="93">
        <v>3</v>
      </c>
      <c r="G6" s="95">
        <v>13.4</v>
      </c>
      <c r="H6" s="96">
        <v>9</v>
      </c>
      <c r="I6" s="95">
        <v>14.1</v>
      </c>
      <c r="J6" s="96">
        <v>3</v>
      </c>
      <c r="K6" s="95">
        <v>14.45</v>
      </c>
      <c r="L6" s="96">
        <v>1</v>
      </c>
      <c r="M6" s="95">
        <v>14.1</v>
      </c>
      <c r="N6" s="96">
        <v>3</v>
      </c>
      <c r="O6" s="95">
        <v>56.050000000000004</v>
      </c>
      <c r="P6">
        <v>2</v>
      </c>
      <c r="Q6" s="38">
        <v>2</v>
      </c>
      <c r="R6" s="38">
        <f>COUNTIF($O$5:$O$129,O6)</f>
        <v>1</v>
      </c>
      <c r="S6" s="267">
        <f>RANK(O6,$O$5:$O$129)</f>
        <v>2</v>
      </c>
      <c r="T6" s="267">
        <f>RANK(U6,$U$5:$U$129)</f>
        <v>2</v>
      </c>
      <c r="U6" s="372">
        <f>AD6-AE6</f>
        <v>42.650000000000006</v>
      </c>
      <c r="V6" s="267">
        <f>RANK(W6,$W$5:$W$129)</f>
        <v>2</v>
      </c>
      <c r="W6" s="372">
        <f>AD6-(AE6+AF6)</f>
        <v>28.550000000000004</v>
      </c>
      <c r="X6" s="267">
        <f>RANK(Y6,$Y$5:$Y$129)</f>
        <v>2</v>
      </c>
      <c r="Y6" s="372">
        <f>MAX(Z6:AC6)</f>
        <v>14.45</v>
      </c>
      <c r="Z6" s="42">
        <f>G6</f>
        <v>13.4</v>
      </c>
      <c r="AA6" s="42">
        <f>I6</f>
        <v>14.1</v>
      </c>
      <c r="AB6" s="42">
        <f>K6</f>
        <v>14.45</v>
      </c>
      <c r="AC6" s="42">
        <f>M6</f>
        <v>14.1</v>
      </c>
      <c r="AD6" s="403">
        <f>SUM(Z6:AC6)</f>
        <v>56.050000000000004</v>
      </c>
      <c r="AE6" s="404">
        <f>MIN(Z6:AC6)</f>
        <v>13.4</v>
      </c>
      <c r="AF6" s="405">
        <f>SMALL(Z6:AC6,2)</f>
        <v>14.1</v>
      </c>
      <c r="AG6" s="267">
        <f>RANK(Z6,$Z6:$AC6)</f>
        <v>4</v>
      </c>
      <c r="AH6" s="267">
        <f>RANK(AA6,$Z6:$AC6)</f>
        <v>2</v>
      </c>
      <c r="AI6" s="267">
        <f>RANK(AB6,$Z6:$AC6)</f>
        <v>1</v>
      </c>
      <c r="AJ6" s="267">
        <f>RANK(AC6,$Z6:$AC6)</f>
        <v>2</v>
      </c>
      <c r="AK6" s="170">
        <f>IF(AD6="個","",IF(COUNT(Z6:AC6)=4,SUM(Z6:AC6)-MIN(Z6:AC6),IF(COUNT(Z6:AC6)=3,SUM(Z6:AC6),"")))</f>
        <v>42.650000000000006</v>
      </c>
    </row>
    <row r="7" spans="2:37" ht="13.5">
      <c r="B7" s="267">
        <v>3</v>
      </c>
      <c r="C7" s="94" t="s">
        <v>349</v>
      </c>
      <c r="D7" s="93">
        <v>131</v>
      </c>
      <c r="E7" s="93" t="s">
        <v>350</v>
      </c>
      <c r="F7" s="93">
        <v>1</v>
      </c>
      <c r="G7" s="95">
        <v>14.2</v>
      </c>
      <c r="H7" s="96">
        <v>2</v>
      </c>
      <c r="I7" s="95">
        <v>14.1</v>
      </c>
      <c r="J7" s="96">
        <v>3</v>
      </c>
      <c r="K7" s="95">
        <v>13.65</v>
      </c>
      <c r="L7" s="96">
        <v>6</v>
      </c>
      <c r="M7" s="95">
        <v>13.5</v>
      </c>
      <c r="N7" s="96">
        <v>9</v>
      </c>
      <c r="O7" s="95">
        <v>55.449999999999996</v>
      </c>
      <c r="P7">
        <v>3</v>
      </c>
      <c r="Q7" s="105" t="s">
        <v>60</v>
      </c>
      <c r="R7" s="38">
        <f>COUNTIF($O$5:$O$129,O7)</f>
        <v>1</v>
      </c>
      <c r="S7" s="267">
        <f>RANK(O7,$O$5:$O$129)</f>
        <v>3</v>
      </c>
      <c r="T7" s="267">
        <f>RANK(U7,$U$5:$U$129)</f>
        <v>5</v>
      </c>
      <c r="U7" s="372">
        <f>AD7-AE7</f>
        <v>41.949999999999996</v>
      </c>
      <c r="V7" s="267">
        <f>RANK(W7,$W$5:$W$129)</f>
        <v>4</v>
      </c>
      <c r="W7" s="372">
        <f>AD7-(AE7+AF7)</f>
        <v>28.299999999999997</v>
      </c>
      <c r="X7" s="267">
        <f>RANK(Y7,$Y$5:$Y$129)</f>
        <v>5</v>
      </c>
      <c r="Y7" s="372">
        <f>MAX(Z7:AC7)</f>
        <v>14.2</v>
      </c>
      <c r="Z7" s="42">
        <f>G7</f>
        <v>14.2</v>
      </c>
      <c r="AA7" s="42">
        <f>I7</f>
        <v>14.1</v>
      </c>
      <c r="AB7" s="42">
        <f>K7</f>
        <v>13.65</v>
      </c>
      <c r="AC7" s="42">
        <f>M7</f>
        <v>13.5</v>
      </c>
      <c r="AD7" s="403">
        <f>SUM(Z7:AC7)</f>
        <v>55.449999999999996</v>
      </c>
      <c r="AE7" s="404">
        <f>MIN(Z7:AC7)</f>
        <v>13.5</v>
      </c>
      <c r="AF7" s="405">
        <f>SMALL(Z7:AC7,2)</f>
        <v>13.65</v>
      </c>
      <c r="AG7" s="267">
        <f>RANK(Z7,$Z7:$AC7)</f>
        <v>1</v>
      </c>
      <c r="AH7" s="267">
        <f>RANK(AA7,$Z7:$AC7)</f>
        <v>2</v>
      </c>
      <c r="AI7" s="267">
        <f>RANK(AB7,$Z7:$AC7)</f>
        <v>3</v>
      </c>
      <c r="AJ7" s="267">
        <f>RANK(AC7,$Z7:$AC7)</f>
        <v>4</v>
      </c>
      <c r="AK7" s="170">
        <f>IF(AD7="個","",IF(COUNT(Z7:AC7)=4,SUM(Z7:AC7)-MIN(Z7:AC7),IF(COUNT(Z7:AC7)=3,SUM(Z7:AC7),"")))</f>
        <v>41.949999999999996</v>
      </c>
    </row>
    <row r="8" spans="2:37" ht="13.5">
      <c r="B8" s="267">
        <v>4</v>
      </c>
      <c r="C8" s="94" t="s">
        <v>347</v>
      </c>
      <c r="D8" s="93">
        <v>171</v>
      </c>
      <c r="E8" s="93" t="s">
        <v>12</v>
      </c>
      <c r="F8" s="93">
        <v>3</v>
      </c>
      <c r="G8" s="95">
        <v>13.9</v>
      </c>
      <c r="H8" s="96">
        <v>4</v>
      </c>
      <c r="I8" s="95">
        <v>13.05</v>
      </c>
      <c r="J8" s="96">
        <v>8</v>
      </c>
      <c r="K8" s="95">
        <v>14.3</v>
      </c>
      <c r="L8" s="96">
        <v>2</v>
      </c>
      <c r="M8" s="95">
        <v>13.95</v>
      </c>
      <c r="N8" s="96">
        <v>4</v>
      </c>
      <c r="O8" s="95">
        <v>55.2</v>
      </c>
      <c r="P8">
        <v>4</v>
      </c>
      <c r="Q8" s="105" t="s">
        <v>60</v>
      </c>
      <c r="R8" s="38">
        <f>COUNTIF($O$5:$O$129,O8)</f>
        <v>1</v>
      </c>
      <c r="S8" s="267">
        <f>RANK(O8,$O$5:$O$129)</f>
        <v>4</v>
      </c>
      <c r="T8" s="267">
        <f>RANK(U8,$U$5:$U$129)</f>
        <v>3</v>
      </c>
      <c r="U8" s="372">
        <f>AD8-AE8</f>
        <v>42.150000000000006</v>
      </c>
      <c r="V8" s="267">
        <f>RANK(W8,$W$5:$W$129)</f>
        <v>5</v>
      </c>
      <c r="W8" s="372">
        <f>AD8-(AE8+AF8)</f>
        <v>28.25</v>
      </c>
      <c r="X8" s="267">
        <f>RANK(Y8,$Y$5:$Y$129)</f>
        <v>4</v>
      </c>
      <c r="Y8" s="372">
        <f>MAX(Z8:AC8)</f>
        <v>14.3</v>
      </c>
      <c r="Z8" s="42">
        <f>G8</f>
        <v>13.9</v>
      </c>
      <c r="AA8" s="42">
        <f>I8</f>
        <v>13.05</v>
      </c>
      <c r="AB8" s="42">
        <f>K8</f>
        <v>14.3</v>
      </c>
      <c r="AC8" s="42">
        <f>M8</f>
        <v>13.95</v>
      </c>
      <c r="AD8" s="403">
        <f>SUM(Z8:AC8)</f>
        <v>55.2</v>
      </c>
      <c r="AE8" s="404">
        <f>MIN(Z8:AC8)</f>
        <v>13.05</v>
      </c>
      <c r="AF8" s="405">
        <f>SMALL(Z8:AC8,2)</f>
        <v>13.9</v>
      </c>
      <c r="AG8" s="267">
        <f>RANK(Z8,$Z8:$AC8)</f>
        <v>3</v>
      </c>
      <c r="AH8" s="267">
        <f>RANK(AA8,$Z8:$AC8)</f>
        <v>4</v>
      </c>
      <c r="AI8" s="267">
        <f>RANK(AB8,$Z8:$AC8)</f>
        <v>1</v>
      </c>
      <c r="AJ8" s="267">
        <f>RANK(AC8,$Z8:$AC8)</f>
        <v>2</v>
      </c>
      <c r="AK8" s="170">
        <f>IF(AD8="個","",IF(COUNT(Z8:AC8)=4,SUM(Z8:AC8)-MIN(Z8:AC8),IF(COUNT(Z8:AC8)=3,SUM(Z8:AC8),"")))</f>
        <v>42.150000000000006</v>
      </c>
    </row>
    <row r="9" spans="2:37" ht="13.5">
      <c r="B9" s="267">
        <v>5</v>
      </c>
      <c r="C9" s="94" t="s">
        <v>87</v>
      </c>
      <c r="D9" s="93">
        <v>22</v>
      </c>
      <c r="E9" s="93" t="s">
        <v>88</v>
      </c>
      <c r="F9" s="93">
        <v>3</v>
      </c>
      <c r="G9" s="95">
        <v>14</v>
      </c>
      <c r="H9" s="96">
        <v>3</v>
      </c>
      <c r="I9" s="95">
        <v>14.4</v>
      </c>
      <c r="J9" s="96">
        <v>2</v>
      </c>
      <c r="K9" s="95">
        <v>13.75</v>
      </c>
      <c r="L9" s="96">
        <v>4</v>
      </c>
      <c r="M9" s="95">
        <v>12.8</v>
      </c>
      <c r="N9" s="96">
        <v>25</v>
      </c>
      <c r="O9" s="95">
        <v>54.95</v>
      </c>
      <c r="P9">
        <v>5</v>
      </c>
      <c r="Q9" s="105">
        <v>1</v>
      </c>
      <c r="R9" s="38">
        <f>COUNTIF($O$5:$O$129,O9)</f>
        <v>1</v>
      </c>
      <c r="S9" s="267">
        <f>RANK(O9,$O$5:$O$129)</f>
        <v>5</v>
      </c>
      <c r="T9" s="267">
        <f>RANK(U9,$U$5:$U$129)</f>
        <v>3</v>
      </c>
      <c r="U9" s="372">
        <f>AD9-AE9</f>
        <v>42.150000000000006</v>
      </c>
      <c r="V9" s="267">
        <f>RANK(W9,$W$5:$W$129)</f>
        <v>3</v>
      </c>
      <c r="W9" s="372">
        <f>AD9-(AE9+AF9)</f>
        <v>28.400000000000002</v>
      </c>
      <c r="X9" s="267">
        <f>RANK(Y9,$Y$5:$Y$129)</f>
        <v>3</v>
      </c>
      <c r="Y9" s="372">
        <f>MAX(Z9:AC9)</f>
        <v>14.4</v>
      </c>
      <c r="Z9" s="42">
        <f>G9</f>
        <v>14</v>
      </c>
      <c r="AA9" s="42">
        <f>I9</f>
        <v>14.4</v>
      </c>
      <c r="AB9" s="42">
        <f>K9</f>
        <v>13.75</v>
      </c>
      <c r="AC9" s="42">
        <f>M9</f>
        <v>12.8</v>
      </c>
      <c r="AD9" s="403">
        <f>SUM(Z9:AC9)</f>
        <v>54.95</v>
      </c>
      <c r="AE9" s="404">
        <f>MIN(Z9:AC9)</f>
        <v>12.8</v>
      </c>
      <c r="AF9" s="405">
        <f>SMALL(Z9:AC9,2)</f>
        <v>13.75</v>
      </c>
      <c r="AG9" s="267">
        <f>RANK(Z9,$Z9:$AC9)</f>
        <v>2</v>
      </c>
      <c r="AH9" s="267">
        <f>RANK(AA9,$Z9:$AC9)</f>
        <v>1</v>
      </c>
      <c r="AI9" s="267">
        <f>RANK(AB9,$Z9:$AC9)</f>
        <v>3</v>
      </c>
      <c r="AJ9" s="267">
        <f>RANK(AC9,$Z9:$AC9)</f>
        <v>4</v>
      </c>
      <c r="AK9" s="170">
        <f>IF(AD9="個","",IF(COUNT(Z9:AC9)=4,SUM(Z9:AC9)-MIN(Z9:AC9),IF(COUNT(Z9:AC9)=3,SUM(Z9:AC9),"")))</f>
        <v>42.150000000000006</v>
      </c>
    </row>
    <row r="10" spans="2:37" ht="13.5">
      <c r="B10" s="267">
        <v>6</v>
      </c>
      <c r="C10" s="94" t="s">
        <v>448</v>
      </c>
      <c r="D10" s="93">
        <v>153</v>
      </c>
      <c r="E10" s="93" t="s">
        <v>326</v>
      </c>
      <c r="F10" s="93">
        <v>2</v>
      </c>
      <c r="G10" s="95">
        <v>13.8</v>
      </c>
      <c r="H10" s="96">
        <v>5</v>
      </c>
      <c r="I10" s="95">
        <v>12.15</v>
      </c>
      <c r="J10" s="96">
        <v>20</v>
      </c>
      <c r="K10" s="95">
        <v>13.45</v>
      </c>
      <c r="L10" s="96">
        <v>8</v>
      </c>
      <c r="M10" s="95">
        <v>14.2</v>
      </c>
      <c r="N10" s="96">
        <v>2</v>
      </c>
      <c r="O10" s="95">
        <v>53.60000000000001</v>
      </c>
      <c r="P10">
        <v>6</v>
      </c>
      <c r="Q10" s="105" t="s">
        <v>60</v>
      </c>
      <c r="R10" s="38">
        <f>COUNTIF($O$5:$O$129,O10)</f>
        <v>1</v>
      </c>
      <c r="S10" s="267">
        <f>RANK(O10,$O$5:$O$129)</f>
        <v>6</v>
      </c>
      <c r="T10" s="267">
        <f>RANK(U10,$U$5:$U$129)</f>
        <v>6</v>
      </c>
      <c r="U10" s="372">
        <f>AD10-AE10</f>
        <v>41.45000000000001</v>
      </c>
      <c r="V10" s="267">
        <f>RANK(W10,$W$5:$W$129)</f>
        <v>6</v>
      </c>
      <c r="W10" s="372">
        <f>AD10-(AE10+AF10)</f>
        <v>28.000000000000007</v>
      </c>
      <c r="X10" s="267">
        <f>RANK(Y10,$Y$5:$Y$129)</f>
        <v>5</v>
      </c>
      <c r="Y10" s="372">
        <f>MAX(Z10:AC10)</f>
        <v>14.2</v>
      </c>
      <c r="Z10" s="42">
        <f>G10</f>
        <v>13.8</v>
      </c>
      <c r="AA10" s="42">
        <f>I10</f>
        <v>12.15</v>
      </c>
      <c r="AB10" s="42">
        <f>K10</f>
        <v>13.45</v>
      </c>
      <c r="AC10" s="42">
        <f>M10</f>
        <v>14.2</v>
      </c>
      <c r="AD10" s="403">
        <f>SUM(Z10:AC10)</f>
        <v>53.60000000000001</v>
      </c>
      <c r="AE10" s="404">
        <f>MIN(Z10:AC10)</f>
        <v>12.15</v>
      </c>
      <c r="AF10" s="405">
        <f>SMALL(Z10:AC10,2)</f>
        <v>13.45</v>
      </c>
      <c r="AG10" s="267">
        <f>RANK(Z10,$Z10:$AC10)</f>
        <v>2</v>
      </c>
      <c r="AH10" s="267">
        <f>RANK(AA10,$Z10:$AC10)</f>
        <v>4</v>
      </c>
      <c r="AI10" s="267">
        <f>RANK(AB10,$Z10:$AC10)</f>
        <v>3</v>
      </c>
      <c r="AJ10" s="267">
        <f>RANK(AC10,$Z10:$AC10)</f>
        <v>1</v>
      </c>
      <c r="AK10" s="170">
        <f>IF(AD10="個","",IF(COUNT(Z10:AC10)=4,SUM(Z10:AC10)-MIN(Z10:AC10),IF(COUNT(Z10:AC10)=3,SUM(Z10:AC10),"")))</f>
        <v>41.45000000000001</v>
      </c>
    </row>
    <row r="11" spans="2:37" ht="13.5">
      <c r="B11" s="267">
        <v>7</v>
      </c>
      <c r="C11" s="94" t="s">
        <v>455</v>
      </c>
      <c r="D11" s="93">
        <v>152</v>
      </c>
      <c r="E11" s="93" t="s">
        <v>331</v>
      </c>
      <c r="F11" s="93">
        <v>2</v>
      </c>
      <c r="G11" s="95">
        <v>13.35</v>
      </c>
      <c r="H11" s="96">
        <v>11</v>
      </c>
      <c r="I11" s="95">
        <v>12.45</v>
      </c>
      <c r="J11" s="96">
        <v>14</v>
      </c>
      <c r="K11" s="95">
        <v>13.8</v>
      </c>
      <c r="L11" s="96">
        <v>3</v>
      </c>
      <c r="M11" s="95">
        <v>13.45</v>
      </c>
      <c r="N11" s="96">
        <v>10</v>
      </c>
      <c r="O11" s="95">
        <v>53.05</v>
      </c>
      <c r="P11">
        <v>7</v>
      </c>
      <c r="Q11" s="38" t="s">
        <v>60</v>
      </c>
      <c r="R11" s="38">
        <f>COUNTIF($O$5:$O$129,O11)</f>
        <v>1</v>
      </c>
      <c r="S11" s="267">
        <f>RANK(O11,$O$5:$O$129)</f>
        <v>7</v>
      </c>
      <c r="T11" s="267">
        <f>RANK(U11,$U$5:$U$129)</f>
        <v>7</v>
      </c>
      <c r="U11" s="372">
        <f>AD11-AE11</f>
        <v>40.599999999999994</v>
      </c>
      <c r="V11" s="267">
        <f>RANK(W11,$W$5:$W$129)</f>
        <v>7</v>
      </c>
      <c r="W11" s="372">
        <f>AD11-(AE11+AF11)</f>
        <v>27.25</v>
      </c>
      <c r="X11" s="267">
        <f>RANK(Y11,$Y$5:$Y$129)</f>
        <v>7</v>
      </c>
      <c r="Y11" s="372">
        <f>MAX(Z11:AC11)</f>
        <v>13.8</v>
      </c>
      <c r="Z11" s="42">
        <f>G11</f>
        <v>13.35</v>
      </c>
      <c r="AA11" s="42">
        <f>I11</f>
        <v>12.45</v>
      </c>
      <c r="AB11" s="42">
        <f>K11</f>
        <v>13.8</v>
      </c>
      <c r="AC11" s="42">
        <f>M11</f>
        <v>13.45</v>
      </c>
      <c r="AD11" s="403">
        <f>SUM(Z11:AC11)</f>
        <v>53.05</v>
      </c>
      <c r="AE11" s="404">
        <f>MIN(Z11:AC11)</f>
        <v>12.45</v>
      </c>
      <c r="AF11" s="405">
        <f>SMALL(Z11:AC11,2)</f>
        <v>13.35</v>
      </c>
      <c r="AG11" s="267">
        <f>RANK(Z11,$Z11:$AC11)</f>
        <v>3</v>
      </c>
      <c r="AH11" s="267">
        <f>RANK(AA11,$Z11:$AC11)</f>
        <v>4</v>
      </c>
      <c r="AI11" s="267">
        <f>RANK(AB11,$Z11:$AC11)</f>
        <v>1</v>
      </c>
      <c r="AJ11" s="267">
        <f>RANK(AC11,$Z11:$AC11)</f>
        <v>2</v>
      </c>
      <c r="AK11" s="170">
        <f>IF(AD11="個","",IF(COUNT(Z11:AC11)=4,SUM(Z11:AC11)-MIN(Z11:AC11),IF(COUNT(Z11:AC11)=3,SUM(Z11:AC11),"")))</f>
        <v>40.599999999999994</v>
      </c>
    </row>
    <row r="12" spans="2:37" ht="13.5">
      <c r="B12" s="267">
        <v>8</v>
      </c>
      <c r="C12" s="94" t="s">
        <v>70</v>
      </c>
      <c r="D12" s="93">
        <v>52</v>
      </c>
      <c r="E12" s="93" t="s">
        <v>233</v>
      </c>
      <c r="F12" s="93">
        <v>2</v>
      </c>
      <c r="G12" s="95">
        <v>12.9</v>
      </c>
      <c r="H12" s="96">
        <v>16</v>
      </c>
      <c r="I12" s="95">
        <v>12.95</v>
      </c>
      <c r="J12" s="96">
        <v>10</v>
      </c>
      <c r="K12" s="95">
        <v>13.7</v>
      </c>
      <c r="L12" s="96">
        <v>5</v>
      </c>
      <c r="M12" s="95">
        <v>13.1</v>
      </c>
      <c r="N12" s="96">
        <v>19</v>
      </c>
      <c r="O12" s="95">
        <v>52.65</v>
      </c>
      <c r="P12" s="100">
        <v>8</v>
      </c>
      <c r="Q12" s="106">
        <v>3</v>
      </c>
      <c r="R12" s="38">
        <f>COUNTIF($O$5:$O$129,O12)</f>
        <v>1</v>
      </c>
      <c r="S12" s="267">
        <f>RANK(O12,$O$5:$O$129)</f>
        <v>8</v>
      </c>
      <c r="T12" s="267">
        <f>RANK(U12,$U$5:$U$129)</f>
        <v>11</v>
      </c>
      <c r="U12" s="372">
        <f>AD12-AE12</f>
        <v>39.75</v>
      </c>
      <c r="V12" s="267">
        <f>RANK(W12,$W$5:$W$129)</f>
        <v>12</v>
      </c>
      <c r="W12" s="372">
        <f>AD12-(AE12+AF12)</f>
        <v>26.799999999999997</v>
      </c>
      <c r="X12" s="267">
        <f>RANK(Y12,$Y$5:$Y$129)</f>
        <v>10</v>
      </c>
      <c r="Y12" s="372">
        <f>MAX(Z12:AC12)</f>
        <v>13.7</v>
      </c>
      <c r="Z12" s="42">
        <f>G12</f>
        <v>12.9</v>
      </c>
      <c r="AA12" s="42">
        <f>I12</f>
        <v>12.95</v>
      </c>
      <c r="AB12" s="42">
        <f>K12</f>
        <v>13.7</v>
      </c>
      <c r="AC12" s="42">
        <f>M12</f>
        <v>13.1</v>
      </c>
      <c r="AD12" s="403">
        <f>SUM(Z12:AC12)</f>
        <v>52.65</v>
      </c>
      <c r="AE12" s="404">
        <f>MIN(Z12:AC12)</f>
        <v>12.9</v>
      </c>
      <c r="AF12" s="405">
        <f>SMALL(Z12:AC12,2)</f>
        <v>12.95</v>
      </c>
      <c r="AG12" s="267">
        <f>RANK(Z12,$Z12:$AC12)</f>
        <v>4</v>
      </c>
      <c r="AH12" s="267">
        <f>RANK(AA12,$Z12:$AC12)</f>
        <v>3</v>
      </c>
      <c r="AI12" s="267">
        <f>RANK(AB12,$Z12:$AC12)</f>
        <v>1</v>
      </c>
      <c r="AJ12" s="267">
        <f>RANK(AC12,$Z12:$AC12)</f>
        <v>2</v>
      </c>
      <c r="AK12" s="170">
        <f>IF(AD12="個","",IF(COUNT(Z12:AC12)=4,SUM(Z12:AC12)-MIN(Z12:AC12),IF(COUNT(Z12:AC12)=3,SUM(Z12:AC12),"")))</f>
        <v>39.75</v>
      </c>
    </row>
    <row r="13" spans="2:37" ht="14.25" thickBot="1">
      <c r="B13" s="266">
        <v>9</v>
      </c>
      <c r="C13" s="237" t="s">
        <v>348</v>
      </c>
      <c r="D13" s="195">
        <v>121</v>
      </c>
      <c r="E13" s="195" t="s">
        <v>464</v>
      </c>
      <c r="F13" s="195">
        <v>1</v>
      </c>
      <c r="G13" s="208">
        <v>12.8</v>
      </c>
      <c r="H13" s="238">
        <v>21</v>
      </c>
      <c r="I13" s="208">
        <v>12.7</v>
      </c>
      <c r="J13" s="238">
        <v>11</v>
      </c>
      <c r="K13" s="208">
        <v>13.5</v>
      </c>
      <c r="L13" s="238">
        <v>7</v>
      </c>
      <c r="M13" s="208">
        <v>13.3</v>
      </c>
      <c r="N13" s="238">
        <v>13</v>
      </c>
      <c r="O13" s="208">
        <v>52.3</v>
      </c>
      <c r="P13">
        <v>9</v>
      </c>
      <c r="Q13" s="38" t="s">
        <v>60</v>
      </c>
      <c r="R13" s="38">
        <f>COUNTIF($O$5:$O$129,O13)</f>
        <v>1</v>
      </c>
      <c r="S13" s="267">
        <f>RANK(O13,$O$5:$O$129)</f>
        <v>9</v>
      </c>
      <c r="T13" s="267">
        <f>RANK(U13,$U$5:$U$129)</f>
        <v>13</v>
      </c>
      <c r="U13" s="372">
        <f>AD13-AE13</f>
        <v>39.599999999999994</v>
      </c>
      <c r="V13" s="267">
        <f>RANK(W13,$W$5:$W$129)</f>
        <v>12</v>
      </c>
      <c r="W13" s="372">
        <f>AD13-(AE13+AF13)</f>
        <v>26.799999999999997</v>
      </c>
      <c r="X13" s="267">
        <f>RANK(Y13,$Y$5:$Y$129)</f>
        <v>17</v>
      </c>
      <c r="Y13" s="372">
        <f>MAX(Z13:AC13)</f>
        <v>13.5</v>
      </c>
      <c r="Z13" s="42">
        <f>G13</f>
        <v>12.8</v>
      </c>
      <c r="AA13" s="42">
        <f>I13</f>
        <v>12.7</v>
      </c>
      <c r="AB13" s="42">
        <f>K13</f>
        <v>13.5</v>
      </c>
      <c r="AC13" s="42">
        <f>M13</f>
        <v>13.3</v>
      </c>
      <c r="AD13" s="403">
        <f>SUM(Z13:AC13)</f>
        <v>52.3</v>
      </c>
      <c r="AE13" s="404">
        <f>MIN(Z13:AC13)</f>
        <v>12.7</v>
      </c>
      <c r="AF13" s="405">
        <f>SMALL(Z13:AC13,2)</f>
        <v>12.8</v>
      </c>
      <c r="AG13" s="267">
        <f>RANK(Z13,$Z13:$AC13)</f>
        <v>3</v>
      </c>
      <c r="AH13" s="267">
        <f>RANK(AA13,$Z13:$AC13)</f>
        <v>4</v>
      </c>
      <c r="AI13" s="267">
        <f>RANK(AB13,$Z13:$AC13)</f>
        <v>1</v>
      </c>
      <c r="AJ13" s="267">
        <f>RANK(AC13,$Z13:$AC13)</f>
        <v>2</v>
      </c>
      <c r="AK13" s="170">
        <f>IF(AD13="個","",IF(COUNT(Z13:AC13)=4,SUM(Z13:AC13)-MIN(Z13:AC13),IF(COUNT(Z13:AC13)=3,SUM(Z13:AC13),"")))</f>
        <v>39.599999999999994</v>
      </c>
    </row>
    <row r="14" spans="2:37" ht="14.25" thickTop="1">
      <c r="B14" s="267">
        <v>10</v>
      </c>
      <c r="C14" s="94" t="s">
        <v>308</v>
      </c>
      <c r="D14" s="93">
        <v>28</v>
      </c>
      <c r="E14" s="93" t="s">
        <v>310</v>
      </c>
      <c r="F14" s="93">
        <v>1</v>
      </c>
      <c r="G14" s="95">
        <v>13.05</v>
      </c>
      <c r="H14" s="96">
        <v>14</v>
      </c>
      <c r="I14" s="95">
        <v>13.6</v>
      </c>
      <c r="J14" s="96">
        <v>6</v>
      </c>
      <c r="K14" s="95">
        <v>12.25</v>
      </c>
      <c r="L14" s="96">
        <v>33</v>
      </c>
      <c r="M14" s="95">
        <v>13.3</v>
      </c>
      <c r="N14" s="96">
        <v>13</v>
      </c>
      <c r="O14" s="95">
        <v>52.2</v>
      </c>
      <c r="P14" s="239">
        <v>10</v>
      </c>
      <c r="Q14" s="240">
        <v>4</v>
      </c>
      <c r="R14" s="240">
        <f>COUNTIF($O$5:$O$129,O14)</f>
        <v>1</v>
      </c>
      <c r="S14" s="267">
        <f>RANK(O14,$O$5:$O$129)</f>
        <v>10</v>
      </c>
      <c r="T14" s="267">
        <f>RANK(U14,$U$5:$U$129)</f>
        <v>9</v>
      </c>
      <c r="U14" s="372">
        <f>AD14-AE14</f>
        <v>39.95</v>
      </c>
      <c r="V14" s="267">
        <f>RANK(W14,$W$5:$W$129)</f>
        <v>9</v>
      </c>
      <c r="W14" s="372">
        <f>AD14-(AE14+AF14)</f>
        <v>26.900000000000002</v>
      </c>
      <c r="X14" s="267">
        <f>RANK(Y14,$Y$5:$Y$129)</f>
        <v>14</v>
      </c>
      <c r="Y14" s="372">
        <f>MAX(Z14:AC14)</f>
        <v>13.6</v>
      </c>
      <c r="Z14" s="42">
        <f>G14</f>
        <v>13.05</v>
      </c>
      <c r="AA14" s="42">
        <f>I14</f>
        <v>13.6</v>
      </c>
      <c r="AB14" s="42">
        <f>K14</f>
        <v>12.25</v>
      </c>
      <c r="AC14" s="42">
        <f>M14</f>
        <v>13.3</v>
      </c>
      <c r="AD14" s="403">
        <f>SUM(Z14:AC14)</f>
        <v>52.2</v>
      </c>
      <c r="AE14" s="404">
        <f>MIN(Z14:AC14)</f>
        <v>12.25</v>
      </c>
      <c r="AF14" s="405">
        <f>SMALL(Z14:AC14,2)</f>
        <v>13.05</v>
      </c>
      <c r="AG14" s="267">
        <f>RANK(Z14,$Z14:$AC14)</f>
        <v>3</v>
      </c>
      <c r="AH14" s="267">
        <f>RANK(AA14,$Z14:$AC14)</f>
        <v>1</v>
      </c>
      <c r="AI14" s="267">
        <f>RANK(AB14,$Z14:$AC14)</f>
        <v>4</v>
      </c>
      <c r="AJ14" s="267">
        <f>RANK(AC14,$Z14:$AC14)</f>
        <v>2</v>
      </c>
      <c r="AK14" s="170">
        <f>IF(AD14="個","",IF(COUNT(Z14:AC14)=4,SUM(Z14:AC14)-MIN(Z14:AC14),IF(COUNT(Z14:AC14)=3,SUM(Z14:AC14),"")))</f>
        <v>39.95</v>
      </c>
    </row>
    <row r="15" spans="2:37" ht="13.5">
      <c r="B15" s="267">
        <v>11</v>
      </c>
      <c r="C15" s="196" t="s">
        <v>459</v>
      </c>
      <c r="D15" s="190">
        <v>161</v>
      </c>
      <c r="E15" s="190" t="s">
        <v>336</v>
      </c>
      <c r="F15" s="190">
        <v>3</v>
      </c>
      <c r="G15" s="197">
        <v>13.7</v>
      </c>
      <c r="H15" s="198">
        <v>6</v>
      </c>
      <c r="I15" s="197">
        <v>13</v>
      </c>
      <c r="J15" s="198">
        <v>9</v>
      </c>
      <c r="K15" s="197">
        <v>12.15</v>
      </c>
      <c r="L15" s="198">
        <v>35</v>
      </c>
      <c r="M15" s="197">
        <v>13.25</v>
      </c>
      <c r="N15" s="198">
        <v>15</v>
      </c>
      <c r="O15" s="197">
        <v>52.1</v>
      </c>
      <c r="P15">
        <v>11</v>
      </c>
      <c r="Q15" s="105" t="s">
        <v>60</v>
      </c>
      <c r="R15" s="38">
        <f>COUNTIF($O$5:$O$129,O15)</f>
        <v>1</v>
      </c>
      <c r="S15" s="267">
        <f>RANK(O15,$O$5:$O$129)</f>
        <v>11</v>
      </c>
      <c r="T15" s="267">
        <f>RANK(U15,$U$5:$U$129)</f>
        <v>9</v>
      </c>
      <c r="U15" s="372">
        <f>AD15-AE15</f>
        <v>39.95</v>
      </c>
      <c r="V15" s="267">
        <f>RANK(W15,$W$5:$W$129)</f>
        <v>8</v>
      </c>
      <c r="W15" s="372">
        <f>AD15-(AE15+AF15)</f>
        <v>26.950000000000003</v>
      </c>
      <c r="X15" s="267">
        <f>RANK(Y15,$Y$5:$Y$129)</f>
        <v>10</v>
      </c>
      <c r="Y15" s="372">
        <f>MAX(Z15:AC15)</f>
        <v>13.7</v>
      </c>
      <c r="Z15" s="42">
        <f>G15</f>
        <v>13.7</v>
      </c>
      <c r="AA15" s="42">
        <f>I15</f>
        <v>13</v>
      </c>
      <c r="AB15" s="42">
        <f>K15</f>
        <v>12.15</v>
      </c>
      <c r="AC15" s="42">
        <f>M15</f>
        <v>13.25</v>
      </c>
      <c r="AD15" s="403">
        <f>SUM(Z15:AC15)</f>
        <v>52.1</v>
      </c>
      <c r="AE15" s="404">
        <f>MIN(Z15:AC15)</f>
        <v>12.15</v>
      </c>
      <c r="AF15" s="405">
        <f>SMALL(Z15:AC15,2)</f>
        <v>13</v>
      </c>
      <c r="AG15" s="267">
        <f>RANK(Z15,$Z15:$AC15)</f>
        <v>1</v>
      </c>
      <c r="AH15" s="267">
        <f>RANK(AA15,$Z15:$AC15)</f>
        <v>3</v>
      </c>
      <c r="AI15" s="267">
        <f>RANK(AB15,$Z15:$AC15)</f>
        <v>4</v>
      </c>
      <c r="AJ15" s="267">
        <f>RANK(AC15,$Z15:$AC15)</f>
        <v>2</v>
      </c>
      <c r="AK15" s="170">
        <f>IF(AD15="個","",IF(COUNT(Z15:AC15)=4,SUM(Z15:AC15)-MIN(Z15:AC15),IF(COUNT(Z15:AC15)=3,SUM(Z15:AC15),"")))</f>
        <v>39.95</v>
      </c>
    </row>
    <row r="16" spans="2:37" ht="13.5">
      <c r="B16" s="267">
        <v>12</v>
      </c>
      <c r="C16" s="94" t="s">
        <v>87</v>
      </c>
      <c r="D16" s="93">
        <v>21</v>
      </c>
      <c r="E16" s="93" t="s">
        <v>4</v>
      </c>
      <c r="F16" s="93">
        <v>3</v>
      </c>
      <c r="G16" s="95">
        <v>13.2</v>
      </c>
      <c r="H16" s="96">
        <v>12</v>
      </c>
      <c r="I16" s="95">
        <v>11.55</v>
      </c>
      <c r="J16" s="96">
        <v>26</v>
      </c>
      <c r="K16" s="95">
        <v>13.1</v>
      </c>
      <c r="L16" s="96">
        <v>16</v>
      </c>
      <c r="M16" s="95">
        <v>13.7</v>
      </c>
      <c r="N16" s="96">
        <v>7</v>
      </c>
      <c r="O16" s="95">
        <v>51.55</v>
      </c>
      <c r="P16">
        <v>12</v>
      </c>
      <c r="Q16" s="106">
        <v>1</v>
      </c>
      <c r="R16" s="38">
        <f>COUNTIF($O$5:$O$129,O16)</f>
        <v>2</v>
      </c>
      <c r="S16" s="267">
        <f>RANK(O16,$O$5:$O$129)</f>
        <v>12</v>
      </c>
      <c r="T16" s="267">
        <f>RANK(U16,$U$5:$U$129)</f>
        <v>8</v>
      </c>
      <c r="U16" s="372">
        <f>AD16-AE16</f>
        <v>40</v>
      </c>
      <c r="V16" s="267">
        <f>RANK(W16,$W$5:$W$129)</f>
        <v>10</v>
      </c>
      <c r="W16" s="372">
        <f>AD16-(AE16+AF16)</f>
        <v>26.9</v>
      </c>
      <c r="X16" s="267">
        <f>RANK(Y16,$Y$5:$Y$129)</f>
        <v>10</v>
      </c>
      <c r="Y16" s="372">
        <f>MAX(Z16:AC16)</f>
        <v>13.7</v>
      </c>
      <c r="Z16" s="42">
        <f>G16</f>
        <v>13.2</v>
      </c>
      <c r="AA16" s="42">
        <f>I16</f>
        <v>11.55</v>
      </c>
      <c r="AB16" s="42">
        <f>K16</f>
        <v>13.1</v>
      </c>
      <c r="AC16" s="42">
        <f>M16</f>
        <v>13.7</v>
      </c>
      <c r="AD16" s="403">
        <f>SUM(Z16:AC16)</f>
        <v>51.55</v>
      </c>
      <c r="AE16" s="404">
        <f>MIN(Z16:AC16)</f>
        <v>11.55</v>
      </c>
      <c r="AF16" s="405">
        <f>SMALL(Z16:AC16,2)</f>
        <v>13.1</v>
      </c>
      <c r="AG16" s="267">
        <f>RANK(Z16,$Z16:$AC16)</f>
        <v>2</v>
      </c>
      <c r="AH16" s="267">
        <f>RANK(AA16,$Z16:$AC16)</f>
        <v>4</v>
      </c>
      <c r="AI16" s="267">
        <f>RANK(AB16,$Z16:$AC16)</f>
        <v>3</v>
      </c>
      <c r="AJ16" s="267">
        <f>RANK(AC16,$Z16:$AC16)</f>
        <v>1</v>
      </c>
      <c r="AK16" s="170">
        <f>IF(AD16="個","",IF(COUNT(Z16:AC16)=4,SUM(Z16:AC16)-MIN(Z16:AC16),IF(COUNT(Z16:AC16)=3,SUM(Z16:AC16),"")))</f>
        <v>40</v>
      </c>
    </row>
    <row r="17" spans="2:37" ht="13.5">
      <c r="B17" s="267">
        <v>13</v>
      </c>
      <c r="C17" s="94" t="s">
        <v>454</v>
      </c>
      <c r="D17" s="93">
        <v>172</v>
      </c>
      <c r="E17" s="93" t="s">
        <v>71</v>
      </c>
      <c r="F17" s="93">
        <v>3</v>
      </c>
      <c r="G17" s="95">
        <v>13.5</v>
      </c>
      <c r="H17" s="96">
        <v>8</v>
      </c>
      <c r="I17" s="95">
        <v>12.2</v>
      </c>
      <c r="J17" s="96">
        <v>18</v>
      </c>
      <c r="K17" s="95">
        <v>12.95</v>
      </c>
      <c r="L17" s="96">
        <v>18</v>
      </c>
      <c r="M17" s="95">
        <v>12.9</v>
      </c>
      <c r="N17" s="96">
        <v>24</v>
      </c>
      <c r="O17" s="95">
        <v>51.55</v>
      </c>
      <c r="P17">
        <v>12</v>
      </c>
      <c r="Q17" s="106" t="s">
        <v>60</v>
      </c>
      <c r="R17" s="38">
        <f>COUNTIF($O$5:$O$129,O17)</f>
        <v>2</v>
      </c>
      <c r="S17" s="267">
        <f>RANK(O17,$O$5:$O$129)</f>
        <v>12</v>
      </c>
      <c r="T17" s="267">
        <f>RANK(U17,$U$5:$U$129)</f>
        <v>15</v>
      </c>
      <c r="U17" s="372">
        <f>AD17-AE17</f>
        <v>39.349999999999994</v>
      </c>
      <c r="V17" s="267">
        <f>RANK(W17,$W$5:$W$129)</f>
        <v>17</v>
      </c>
      <c r="W17" s="372">
        <f>AD17-(AE17+AF17)</f>
        <v>26.449999999999996</v>
      </c>
      <c r="X17" s="267">
        <f>RANK(Y17,$Y$5:$Y$129)</f>
        <v>17</v>
      </c>
      <c r="Y17" s="372">
        <f>MAX(Z17:AC17)</f>
        <v>13.5</v>
      </c>
      <c r="Z17" s="42">
        <f>G17</f>
        <v>13.5</v>
      </c>
      <c r="AA17" s="42">
        <f>I17</f>
        <v>12.2</v>
      </c>
      <c r="AB17" s="42">
        <f>K17</f>
        <v>12.95</v>
      </c>
      <c r="AC17" s="42">
        <f>M17</f>
        <v>12.9</v>
      </c>
      <c r="AD17" s="403">
        <f>SUM(Z17:AC17)</f>
        <v>51.55</v>
      </c>
      <c r="AE17" s="404">
        <f>MIN(Z17:AC17)</f>
        <v>12.2</v>
      </c>
      <c r="AF17" s="405">
        <f>SMALL(Z17:AC17,2)</f>
        <v>12.9</v>
      </c>
      <c r="AG17" s="267">
        <f>RANK(Z17,$Z17:$AC17)</f>
        <v>1</v>
      </c>
      <c r="AH17" s="267">
        <f>RANK(AA17,$Z17:$AC17)</f>
        <v>4</v>
      </c>
      <c r="AI17" s="267">
        <f>RANK(AB17,$Z17:$AC17)</f>
        <v>2</v>
      </c>
      <c r="AJ17" s="267">
        <f>RANK(AC17,$Z17:$AC17)</f>
        <v>3</v>
      </c>
      <c r="AK17" s="170">
        <f>IF(AD17="個","",IF(COUNT(Z17:AC17)=4,SUM(Z17:AC17)-MIN(Z17:AC17),IF(COUNT(Z17:AC17)=3,SUM(Z17:AC17),"")))</f>
        <v>39.349999999999994</v>
      </c>
    </row>
    <row r="18" spans="2:37" ht="13.5">
      <c r="B18" s="267">
        <v>14</v>
      </c>
      <c r="C18" s="94" t="s">
        <v>72</v>
      </c>
      <c r="D18" s="93">
        <v>8</v>
      </c>
      <c r="E18" s="93" t="s">
        <v>76</v>
      </c>
      <c r="F18" s="93">
        <v>2</v>
      </c>
      <c r="G18" s="95">
        <v>12.85</v>
      </c>
      <c r="H18" s="96">
        <v>18</v>
      </c>
      <c r="I18" s="95">
        <v>12.55</v>
      </c>
      <c r="J18" s="96">
        <v>13</v>
      </c>
      <c r="K18" s="95">
        <v>13.4</v>
      </c>
      <c r="L18" s="96">
        <v>10</v>
      </c>
      <c r="M18" s="95">
        <v>12.7</v>
      </c>
      <c r="N18" s="96">
        <v>27</v>
      </c>
      <c r="O18" s="95">
        <v>51.5</v>
      </c>
      <c r="P18">
        <v>14</v>
      </c>
      <c r="Q18" s="105">
        <v>9</v>
      </c>
      <c r="R18" s="38">
        <f>COUNTIF($O$5:$O$129,O18)</f>
        <v>1</v>
      </c>
      <c r="S18" s="267">
        <f>RANK(O18,$O$5:$O$129)</f>
        <v>14</v>
      </c>
      <c r="T18" s="267">
        <f>RANK(U18,$U$5:$U$129)</f>
        <v>17</v>
      </c>
      <c r="U18" s="372">
        <f>AD18-AE18</f>
        <v>38.95</v>
      </c>
      <c r="V18" s="267">
        <f>RANK(W18,$W$5:$W$129)</f>
        <v>19</v>
      </c>
      <c r="W18" s="372">
        <f>AD18-(AE18+AF18)</f>
        <v>26.25</v>
      </c>
      <c r="X18" s="267">
        <f>RANK(Y18,$Y$5:$Y$129)</f>
        <v>21</v>
      </c>
      <c r="Y18" s="372">
        <f>MAX(Z18:AC18)</f>
        <v>13.4</v>
      </c>
      <c r="Z18" s="42">
        <f>G18</f>
        <v>12.85</v>
      </c>
      <c r="AA18" s="42">
        <f>I18</f>
        <v>12.55</v>
      </c>
      <c r="AB18" s="42">
        <f>K18</f>
        <v>13.4</v>
      </c>
      <c r="AC18" s="42">
        <f>M18</f>
        <v>12.7</v>
      </c>
      <c r="AD18" s="403">
        <f>SUM(Z18:AC18)</f>
        <v>51.5</v>
      </c>
      <c r="AE18" s="404">
        <f>MIN(Z18:AC18)</f>
        <v>12.55</v>
      </c>
      <c r="AF18" s="405">
        <f>SMALL(Z18:AC18,2)</f>
        <v>12.7</v>
      </c>
      <c r="AG18" s="267">
        <f>RANK(Z18,$Z18:$AC18)</f>
        <v>2</v>
      </c>
      <c r="AH18" s="267">
        <f>RANK(AA18,$Z18:$AC18)</f>
        <v>4</v>
      </c>
      <c r="AI18" s="267">
        <f>RANK(AB18,$Z18:$AC18)</f>
        <v>1</v>
      </c>
      <c r="AJ18" s="267">
        <f>RANK(AC18,$Z18:$AC18)</f>
        <v>3</v>
      </c>
      <c r="AK18" s="170">
        <f>IF(AD18="個","",IF(COUNT(Z18:AC18)=4,SUM(Z18:AC18)-MIN(Z18:AC18),IF(COUNT(Z18:AC18)=3,SUM(Z18:AC18),"")))</f>
        <v>38.95</v>
      </c>
    </row>
    <row r="19" spans="2:37" ht="13.5">
      <c r="B19" s="267">
        <v>15</v>
      </c>
      <c r="C19" s="94" t="s">
        <v>308</v>
      </c>
      <c r="D19" s="93">
        <v>27</v>
      </c>
      <c r="E19" s="93" t="s">
        <v>309</v>
      </c>
      <c r="F19" s="93">
        <v>2</v>
      </c>
      <c r="G19" s="95">
        <v>13.2</v>
      </c>
      <c r="H19" s="96">
        <v>12</v>
      </c>
      <c r="I19" s="95">
        <v>12</v>
      </c>
      <c r="J19" s="96">
        <v>21</v>
      </c>
      <c r="K19" s="95">
        <v>12.95</v>
      </c>
      <c r="L19" s="96">
        <v>18</v>
      </c>
      <c r="M19" s="95">
        <v>13.15</v>
      </c>
      <c r="N19" s="96">
        <v>16</v>
      </c>
      <c r="O19" s="95">
        <v>51.3</v>
      </c>
      <c r="P19">
        <v>15</v>
      </c>
      <c r="Q19" s="105">
        <v>4</v>
      </c>
      <c r="R19" s="38">
        <f>COUNTIF($O$5:$O$129,O19)</f>
        <v>1</v>
      </c>
      <c r="S19" s="267">
        <f>RANK(O19,$O$5:$O$129)</f>
        <v>15</v>
      </c>
      <c r="T19" s="267">
        <f>RANK(U19,$U$5:$U$129)</f>
        <v>16</v>
      </c>
      <c r="U19" s="372">
        <f>AD19-AE19</f>
        <v>39.3</v>
      </c>
      <c r="V19" s="267">
        <f>RANK(W19,$W$5:$W$129)</f>
        <v>18</v>
      </c>
      <c r="W19" s="372">
        <f>AD19-(AE19+AF19)</f>
        <v>26.349999999999998</v>
      </c>
      <c r="X19" s="267">
        <f>RANK(Y19,$Y$5:$Y$129)</f>
        <v>27</v>
      </c>
      <c r="Y19" s="372">
        <f>MAX(Z19:AC19)</f>
        <v>13.2</v>
      </c>
      <c r="Z19" s="42">
        <f>G19</f>
        <v>13.2</v>
      </c>
      <c r="AA19" s="42">
        <f>I19</f>
        <v>12</v>
      </c>
      <c r="AB19" s="42">
        <f>K19</f>
        <v>12.95</v>
      </c>
      <c r="AC19" s="42">
        <f>M19</f>
        <v>13.15</v>
      </c>
      <c r="AD19" s="403">
        <f>SUM(Z19:AC19)</f>
        <v>51.3</v>
      </c>
      <c r="AE19" s="404">
        <f>MIN(Z19:AC19)</f>
        <v>12</v>
      </c>
      <c r="AF19" s="405">
        <f>SMALL(Z19:AC19,2)</f>
        <v>12.95</v>
      </c>
      <c r="AG19" s="267">
        <f>RANK(Z19,$Z19:$AC19)</f>
        <v>1</v>
      </c>
      <c r="AH19" s="267">
        <f>RANK(AA19,$Z19:$AC19)</f>
        <v>4</v>
      </c>
      <c r="AI19" s="267">
        <f>RANK(AB19,$Z19:$AC19)</f>
        <v>3</v>
      </c>
      <c r="AJ19" s="267">
        <f>RANK(AC19,$Z19:$AC19)</f>
        <v>2</v>
      </c>
      <c r="AK19" s="170">
        <f>IF(AD19="個","",IF(COUNT(Z19:AC19)=4,SUM(Z19:AC19)-MIN(Z19:AC19),IF(COUNT(Z19:AC19)=3,SUM(Z19:AC19),"")))</f>
        <v>39.3</v>
      </c>
    </row>
    <row r="20" spans="2:37" ht="13.5">
      <c r="B20" s="267">
        <v>16</v>
      </c>
      <c r="C20" s="94" t="s">
        <v>87</v>
      </c>
      <c r="D20" s="93">
        <v>24</v>
      </c>
      <c r="E20" s="93" t="s">
        <v>462</v>
      </c>
      <c r="F20" s="93">
        <v>1</v>
      </c>
      <c r="G20" s="95">
        <v>13</v>
      </c>
      <c r="H20" s="96">
        <v>15</v>
      </c>
      <c r="I20" s="95">
        <v>10.85</v>
      </c>
      <c r="J20" s="96">
        <v>35</v>
      </c>
      <c r="K20" s="95">
        <v>12.8</v>
      </c>
      <c r="L20" s="96">
        <v>20</v>
      </c>
      <c r="M20" s="95">
        <v>13.8</v>
      </c>
      <c r="N20" s="96">
        <v>5</v>
      </c>
      <c r="O20" s="95">
        <v>50.45</v>
      </c>
      <c r="P20">
        <v>16</v>
      </c>
      <c r="Q20" s="38">
        <v>1</v>
      </c>
      <c r="R20" s="38">
        <f>COUNTIF($O$5:$O$129,O20)</f>
        <v>1</v>
      </c>
      <c r="S20" s="267">
        <f>RANK(O20,$O$5:$O$129)</f>
        <v>16</v>
      </c>
      <c r="T20" s="267">
        <f>RANK(U20,$U$5:$U$129)</f>
        <v>12</v>
      </c>
      <c r="U20" s="372">
        <f>AD20-AE20</f>
        <v>39.6</v>
      </c>
      <c r="V20" s="267">
        <f>RANK(W20,$W$5:$W$129)</f>
        <v>11</v>
      </c>
      <c r="W20" s="372">
        <f>AD20-(AE20+AF20)</f>
        <v>26.800000000000004</v>
      </c>
      <c r="X20" s="267">
        <f>RANK(Y20,$Y$5:$Y$129)</f>
        <v>7</v>
      </c>
      <c r="Y20" s="372">
        <f>MAX(Z20:AC20)</f>
        <v>13.8</v>
      </c>
      <c r="Z20" s="42">
        <f>G20</f>
        <v>13</v>
      </c>
      <c r="AA20" s="42">
        <f>I20</f>
        <v>10.85</v>
      </c>
      <c r="AB20" s="42">
        <f>K20</f>
        <v>12.8</v>
      </c>
      <c r="AC20" s="42">
        <f>M20</f>
        <v>13.8</v>
      </c>
      <c r="AD20" s="403">
        <f>SUM(Z20:AC20)</f>
        <v>50.45</v>
      </c>
      <c r="AE20" s="404">
        <f>MIN(Z20:AC20)</f>
        <v>10.85</v>
      </c>
      <c r="AF20" s="405">
        <f>SMALL(Z20:AC20,2)</f>
        <v>12.8</v>
      </c>
      <c r="AG20" s="267">
        <f>RANK(Z20,$Z20:$AC20)</f>
        <v>2</v>
      </c>
      <c r="AH20" s="267">
        <f>RANK(AA20,$Z20:$AC20)</f>
        <v>4</v>
      </c>
      <c r="AI20" s="267">
        <f>RANK(AB20,$Z20:$AC20)</f>
        <v>3</v>
      </c>
      <c r="AJ20" s="267">
        <f>RANK(AC20,$Z20:$AC20)</f>
        <v>1</v>
      </c>
      <c r="AK20" s="170">
        <f>IF(AD20="個","",IF(COUNT(Z20:AC20)=4,SUM(Z20:AC20)-MIN(Z20:AC20),IF(COUNT(Z20:AC20)=3,SUM(Z20:AC20),"")))</f>
        <v>39.6</v>
      </c>
    </row>
    <row r="21" spans="2:37" ht="13.5">
      <c r="B21" s="267">
        <v>17</v>
      </c>
      <c r="C21" s="94" t="s">
        <v>435</v>
      </c>
      <c r="D21" s="93">
        <v>134</v>
      </c>
      <c r="E21" s="93" t="s">
        <v>306</v>
      </c>
      <c r="F21" s="93">
        <v>3</v>
      </c>
      <c r="G21" s="95">
        <v>12.2</v>
      </c>
      <c r="H21" s="96">
        <v>50</v>
      </c>
      <c r="I21" s="95">
        <v>12.2</v>
      </c>
      <c r="J21" s="96">
        <v>18</v>
      </c>
      <c r="K21" s="95">
        <v>13.3</v>
      </c>
      <c r="L21" s="96">
        <v>12</v>
      </c>
      <c r="M21" s="95">
        <v>12.5</v>
      </c>
      <c r="N21" s="96">
        <v>31</v>
      </c>
      <c r="O21" s="95">
        <v>50.2</v>
      </c>
      <c r="P21" s="100">
        <v>17</v>
      </c>
      <c r="Q21" s="38" t="s">
        <v>60</v>
      </c>
      <c r="R21" s="38">
        <f>COUNTIF($O$5:$O$129,O21)</f>
        <v>1</v>
      </c>
      <c r="S21" s="267">
        <f>RANK(O21,$O$5:$O$129)</f>
        <v>17</v>
      </c>
      <c r="T21" s="267">
        <f>RANK(U21,$U$5:$U$129)</f>
        <v>26</v>
      </c>
      <c r="U21" s="372">
        <f>AD21-AE21</f>
        <v>38</v>
      </c>
      <c r="V21" s="267">
        <f>RANK(W21,$W$5:$W$129)</f>
        <v>25</v>
      </c>
      <c r="W21" s="372">
        <f>AD21-(AE21+AF21)</f>
        <v>25.800000000000004</v>
      </c>
      <c r="X21" s="267">
        <f>RANK(Y21,$Y$5:$Y$129)</f>
        <v>24</v>
      </c>
      <c r="Y21" s="372">
        <f>MAX(Z21:AC21)</f>
        <v>13.3</v>
      </c>
      <c r="Z21" s="42">
        <f>G21</f>
        <v>12.2</v>
      </c>
      <c r="AA21" s="42">
        <f>I21</f>
        <v>12.2</v>
      </c>
      <c r="AB21" s="42">
        <f>K21</f>
        <v>13.3</v>
      </c>
      <c r="AC21" s="42">
        <f>M21</f>
        <v>12.5</v>
      </c>
      <c r="AD21" s="403">
        <f>SUM(Z21:AC21)</f>
        <v>50.2</v>
      </c>
      <c r="AE21" s="404">
        <f>MIN(Z21:AC21)</f>
        <v>12.2</v>
      </c>
      <c r="AF21" s="405">
        <f>SMALL(Z21:AC21,2)</f>
        <v>12.2</v>
      </c>
      <c r="AG21" s="267">
        <f>RANK(Z21,$Z21:$AC21)</f>
        <v>3</v>
      </c>
      <c r="AH21" s="267">
        <f>RANK(AA21,$Z21:$AC21)</f>
        <v>3</v>
      </c>
      <c r="AI21" s="267">
        <f>RANK(AB21,$Z21:$AC21)</f>
        <v>1</v>
      </c>
      <c r="AJ21" s="267">
        <f>RANK(AC21,$Z21:$AC21)</f>
        <v>2</v>
      </c>
      <c r="AK21" s="170">
        <f>IF(AD21="個","",IF(COUNT(Z21:AC21)=4,SUM(Z21:AC21)-MIN(Z21:AC21),IF(COUNT(Z21:AC21)=3,SUM(Z21:AC21),"")))</f>
        <v>38</v>
      </c>
    </row>
    <row r="22" spans="2:37" ht="13.5">
      <c r="B22" s="267">
        <v>18</v>
      </c>
      <c r="C22" s="94" t="s">
        <v>449</v>
      </c>
      <c r="D22" s="93">
        <v>132</v>
      </c>
      <c r="E22" s="93" t="s">
        <v>13</v>
      </c>
      <c r="F22" s="93">
        <v>3</v>
      </c>
      <c r="G22" s="95">
        <v>12.65</v>
      </c>
      <c r="H22" s="96">
        <v>26</v>
      </c>
      <c r="I22" s="95">
        <v>13.65</v>
      </c>
      <c r="J22" s="96">
        <v>5</v>
      </c>
      <c r="K22" s="95">
        <v>10.5</v>
      </c>
      <c r="L22" s="96">
        <v>55</v>
      </c>
      <c r="M22" s="95">
        <v>13.15</v>
      </c>
      <c r="N22" s="96">
        <v>16</v>
      </c>
      <c r="O22" s="95">
        <v>49.949999999999996</v>
      </c>
      <c r="P22">
        <v>18</v>
      </c>
      <c r="Q22" s="105" t="s">
        <v>60</v>
      </c>
      <c r="R22" s="38">
        <f>COUNTIF($O$5:$O$129,O22)</f>
        <v>1</v>
      </c>
      <c r="S22" s="267">
        <f>RANK(O22,$O$5:$O$129)</f>
        <v>18</v>
      </c>
      <c r="T22" s="267">
        <f>RANK(U22,$U$5:$U$129)</f>
        <v>14</v>
      </c>
      <c r="U22" s="372">
        <f>AD22-AE22</f>
        <v>39.449999999999996</v>
      </c>
      <c r="V22" s="267">
        <f>RANK(W22,$W$5:$W$129)</f>
        <v>12</v>
      </c>
      <c r="W22" s="372">
        <f>AD22-(AE22+AF22)</f>
        <v>26.799999999999997</v>
      </c>
      <c r="X22" s="267">
        <f>RANK(Y22,$Y$5:$Y$129)</f>
        <v>13</v>
      </c>
      <c r="Y22" s="372">
        <f>MAX(Z22:AC22)</f>
        <v>13.65</v>
      </c>
      <c r="Z22" s="42">
        <f>G22</f>
        <v>12.65</v>
      </c>
      <c r="AA22" s="42">
        <f>I22</f>
        <v>13.65</v>
      </c>
      <c r="AB22" s="42">
        <f>K22</f>
        <v>10.5</v>
      </c>
      <c r="AC22" s="42">
        <f>M22</f>
        <v>13.15</v>
      </c>
      <c r="AD22" s="403">
        <f>SUM(Z22:AC22)</f>
        <v>49.949999999999996</v>
      </c>
      <c r="AE22" s="404">
        <f>MIN(Z22:AC22)</f>
        <v>10.5</v>
      </c>
      <c r="AF22" s="405">
        <f>SMALL(Z22:AC22,2)</f>
        <v>12.65</v>
      </c>
      <c r="AG22" s="267">
        <f>RANK(Z22,$Z22:$AC22)</f>
        <v>3</v>
      </c>
      <c r="AH22" s="267">
        <f>RANK(AA22,$Z22:$AC22)</f>
        <v>1</v>
      </c>
      <c r="AI22" s="267">
        <f>RANK(AB22,$Z22:$AC22)</f>
        <v>4</v>
      </c>
      <c r="AJ22" s="267">
        <f>RANK(AC22,$Z22:$AC22)</f>
        <v>2</v>
      </c>
      <c r="AK22" s="170">
        <f>IF(AD22="個","",IF(COUNT(Z22:AC22)=4,SUM(Z22:AC22)-MIN(Z22:AC22),IF(COUNT(Z22:AC22)=3,SUM(Z22:AC22),"")))</f>
        <v>39.449999999999996</v>
      </c>
    </row>
    <row r="23" spans="2:37" ht="13.5">
      <c r="B23" s="267">
        <v>19</v>
      </c>
      <c r="C23" s="94" t="s">
        <v>62</v>
      </c>
      <c r="D23" s="93">
        <v>36</v>
      </c>
      <c r="E23" s="93" t="s">
        <v>21</v>
      </c>
      <c r="F23" s="93">
        <v>3</v>
      </c>
      <c r="G23" s="95">
        <v>12.6</v>
      </c>
      <c r="H23" s="96">
        <v>29</v>
      </c>
      <c r="I23" s="95">
        <v>11.35</v>
      </c>
      <c r="J23" s="96">
        <v>28</v>
      </c>
      <c r="K23" s="95">
        <v>12.4</v>
      </c>
      <c r="L23" s="96">
        <v>28</v>
      </c>
      <c r="M23" s="95">
        <v>13.55</v>
      </c>
      <c r="N23" s="96">
        <v>8</v>
      </c>
      <c r="O23" s="95">
        <v>49.900000000000006</v>
      </c>
      <c r="P23">
        <v>19</v>
      </c>
      <c r="Q23" s="38">
        <v>8</v>
      </c>
      <c r="R23" s="38">
        <f>COUNTIF($O$5:$O$129,O23)</f>
        <v>2</v>
      </c>
      <c r="S23" s="267">
        <f>RANK(O23,$O$5:$O$129)</f>
        <v>19</v>
      </c>
      <c r="T23" s="267">
        <f>RANK(U23,$U$5:$U$129)</f>
        <v>21</v>
      </c>
      <c r="U23" s="372">
        <f>AD23-AE23</f>
        <v>38.550000000000004</v>
      </c>
      <c r="V23" s="267">
        <f>RANK(W23,$W$5:$W$129)</f>
        <v>20</v>
      </c>
      <c r="W23" s="372">
        <f>AD23-(AE23+AF23)</f>
        <v>26.150000000000006</v>
      </c>
      <c r="X23" s="267">
        <f>RANK(Y23,$Y$5:$Y$129)</f>
        <v>16</v>
      </c>
      <c r="Y23" s="372">
        <f>MAX(Z23:AC23)</f>
        <v>13.55</v>
      </c>
      <c r="Z23" s="42">
        <f>G23</f>
        <v>12.6</v>
      </c>
      <c r="AA23" s="42">
        <f>I23</f>
        <v>11.35</v>
      </c>
      <c r="AB23" s="42">
        <f>K23</f>
        <v>12.4</v>
      </c>
      <c r="AC23" s="42">
        <f>M23</f>
        <v>13.55</v>
      </c>
      <c r="AD23" s="403">
        <f>SUM(Z23:AC23)</f>
        <v>49.900000000000006</v>
      </c>
      <c r="AE23" s="404">
        <f>MIN(Z23:AC23)</f>
        <v>11.35</v>
      </c>
      <c r="AF23" s="405">
        <f>SMALL(Z23:AC23,2)</f>
        <v>12.4</v>
      </c>
      <c r="AG23" s="267">
        <f>RANK(Z23,$Z23:$AC23)</f>
        <v>2</v>
      </c>
      <c r="AH23" s="267">
        <f>RANK(AA23,$Z23:$AC23)</f>
        <v>4</v>
      </c>
      <c r="AI23" s="267">
        <f>RANK(AB23,$Z23:$AC23)</f>
        <v>3</v>
      </c>
      <c r="AJ23" s="267">
        <f>RANK(AC23,$Z23:$AC23)</f>
        <v>1</v>
      </c>
      <c r="AK23" s="170">
        <f>IF(AD23="個","",IF(COUNT(Z23:AC23)=4,SUM(Z23:AC23)-MIN(Z23:AC23),IF(COUNT(Z23:AC23)=3,SUM(Z23:AC23),"")))</f>
        <v>38.550000000000004</v>
      </c>
    </row>
    <row r="24" spans="2:37" ht="13.5">
      <c r="B24" s="267">
        <v>20</v>
      </c>
      <c r="C24" s="94" t="s">
        <v>444</v>
      </c>
      <c r="D24" s="93">
        <v>123</v>
      </c>
      <c r="E24" s="93" t="s">
        <v>322</v>
      </c>
      <c r="F24" s="93">
        <v>3</v>
      </c>
      <c r="G24" s="95">
        <v>12.7</v>
      </c>
      <c r="H24" s="96">
        <v>22</v>
      </c>
      <c r="I24" s="95">
        <v>11.7</v>
      </c>
      <c r="J24" s="96">
        <v>25</v>
      </c>
      <c r="K24" s="95">
        <v>12.55</v>
      </c>
      <c r="L24" s="96">
        <v>26</v>
      </c>
      <c r="M24" s="95">
        <v>12.95</v>
      </c>
      <c r="N24" s="96">
        <v>23</v>
      </c>
      <c r="O24" s="95">
        <v>49.900000000000006</v>
      </c>
      <c r="P24">
        <v>19</v>
      </c>
      <c r="Q24" s="105" t="s">
        <v>60</v>
      </c>
      <c r="R24" s="38">
        <f>COUNTIF($O$5:$O$129,O24)</f>
        <v>2</v>
      </c>
      <c r="S24" s="267">
        <f>RANK(O24,$O$5:$O$129)</f>
        <v>19</v>
      </c>
      <c r="T24" s="267">
        <f>RANK(U24,$U$5:$U$129)</f>
        <v>24</v>
      </c>
      <c r="U24" s="372">
        <f>AD24-AE24</f>
        <v>38.2</v>
      </c>
      <c r="V24" s="267">
        <f>RANK(W24,$W$5:$W$129)</f>
        <v>27</v>
      </c>
      <c r="W24" s="372">
        <f>AD24-(AE24+AF24)</f>
        <v>25.650000000000006</v>
      </c>
      <c r="X24" s="267">
        <f>RANK(Y24,$Y$5:$Y$129)</f>
        <v>34</v>
      </c>
      <c r="Y24" s="372">
        <f>MAX(Z24:AC24)</f>
        <v>12.95</v>
      </c>
      <c r="Z24" s="42">
        <f>G24</f>
        <v>12.7</v>
      </c>
      <c r="AA24" s="42">
        <f>I24</f>
        <v>11.7</v>
      </c>
      <c r="AB24" s="42">
        <f>K24</f>
        <v>12.55</v>
      </c>
      <c r="AC24" s="42">
        <f>M24</f>
        <v>12.95</v>
      </c>
      <c r="AD24" s="403">
        <f>SUM(Z24:AC24)</f>
        <v>49.900000000000006</v>
      </c>
      <c r="AE24" s="404">
        <f>MIN(Z24:AC24)</f>
        <v>11.7</v>
      </c>
      <c r="AF24" s="405">
        <f>SMALL(Z24:AC24,2)</f>
        <v>12.55</v>
      </c>
      <c r="AG24" s="267">
        <f>RANK(Z24,$Z24:$AC24)</f>
        <v>2</v>
      </c>
      <c r="AH24" s="267">
        <f>RANK(AA24,$Z24:$AC24)</f>
        <v>4</v>
      </c>
      <c r="AI24" s="267">
        <f>RANK(AB24,$Z24:$AC24)</f>
        <v>3</v>
      </c>
      <c r="AJ24" s="267">
        <f>RANK(AC24,$Z24:$AC24)</f>
        <v>1</v>
      </c>
      <c r="AK24" s="170">
        <f>IF(AD24="個","",IF(COUNT(Z24:AC24)=4,SUM(Z24:AC24)-MIN(Z24:AC24),IF(COUNT(Z24:AC24)=3,SUM(Z24:AC24),"")))</f>
        <v>38.2</v>
      </c>
    </row>
    <row r="25" spans="2:37" ht="13.5">
      <c r="B25" s="267">
        <v>21</v>
      </c>
      <c r="C25" s="94" t="s">
        <v>446</v>
      </c>
      <c r="D25" s="93">
        <v>133</v>
      </c>
      <c r="E25" s="93" t="s">
        <v>324</v>
      </c>
      <c r="F25" s="93">
        <v>3</v>
      </c>
      <c r="G25" s="95">
        <v>12.6</v>
      </c>
      <c r="H25" s="96">
        <v>29</v>
      </c>
      <c r="I25" s="95">
        <v>12.4</v>
      </c>
      <c r="J25" s="96">
        <v>15</v>
      </c>
      <c r="K25" s="95">
        <v>13.25</v>
      </c>
      <c r="L25" s="96">
        <v>13</v>
      </c>
      <c r="M25" s="95">
        <v>11.4</v>
      </c>
      <c r="N25" s="96">
        <v>58</v>
      </c>
      <c r="O25" s="95">
        <v>49.65</v>
      </c>
      <c r="P25">
        <v>21</v>
      </c>
      <c r="Q25" s="105" t="s">
        <v>60</v>
      </c>
      <c r="R25" s="38">
        <f>COUNTIF($O$5:$O$129,O25)</f>
        <v>1</v>
      </c>
      <c r="S25" s="267">
        <f>RANK(O25,$O$5:$O$129)</f>
        <v>21</v>
      </c>
      <c r="T25" s="267">
        <f>RANK(U25,$U$5:$U$129)</f>
        <v>23</v>
      </c>
      <c r="U25" s="372">
        <f>AD25-AE25</f>
        <v>38.25</v>
      </c>
      <c r="V25" s="267">
        <f>RANK(W25,$W$5:$W$129)</f>
        <v>24</v>
      </c>
      <c r="W25" s="372">
        <f>AD25-(AE25+AF25)</f>
        <v>25.849999999999998</v>
      </c>
      <c r="X25" s="267">
        <f>RANK(Y25,$Y$5:$Y$129)</f>
        <v>25</v>
      </c>
      <c r="Y25" s="372">
        <f>MAX(Z25:AC25)</f>
        <v>13.25</v>
      </c>
      <c r="Z25" s="42">
        <f>G25</f>
        <v>12.6</v>
      </c>
      <c r="AA25" s="42">
        <f>I25</f>
        <v>12.4</v>
      </c>
      <c r="AB25" s="42">
        <f>K25</f>
        <v>13.25</v>
      </c>
      <c r="AC25" s="42">
        <f>M25</f>
        <v>11.4</v>
      </c>
      <c r="AD25" s="403">
        <f>SUM(Z25:AC25)</f>
        <v>49.65</v>
      </c>
      <c r="AE25" s="404">
        <f>MIN(Z25:AC25)</f>
        <v>11.4</v>
      </c>
      <c r="AF25" s="405">
        <f>SMALL(Z25:AC25,2)</f>
        <v>12.4</v>
      </c>
      <c r="AG25" s="267">
        <f>RANK(Z25,$Z25:$AC25)</f>
        <v>2</v>
      </c>
      <c r="AH25" s="267">
        <f>RANK(AA25,$Z25:$AC25)</f>
        <v>3</v>
      </c>
      <c r="AI25" s="267">
        <f>RANK(AB25,$Z25:$AC25)</f>
        <v>1</v>
      </c>
      <c r="AJ25" s="267">
        <f>RANK(AC25,$Z25:$AC25)</f>
        <v>4</v>
      </c>
      <c r="AK25" s="170">
        <f>IF(AD25="個","",IF(COUNT(Z25:AC25)=4,SUM(Z25:AC25)-MIN(Z25:AC25),IF(COUNT(Z25:AC25)=3,SUM(Z25:AC25),"")))</f>
        <v>38.25</v>
      </c>
    </row>
    <row r="26" spans="2:37" ht="13.5">
      <c r="B26" s="267">
        <v>22</v>
      </c>
      <c r="C26" s="94" t="s">
        <v>474</v>
      </c>
      <c r="D26" s="93">
        <v>141</v>
      </c>
      <c r="E26" s="93" t="s">
        <v>86</v>
      </c>
      <c r="F26" s="93">
        <v>3</v>
      </c>
      <c r="G26" s="95">
        <v>12.25</v>
      </c>
      <c r="H26" s="96">
        <v>49</v>
      </c>
      <c r="I26" s="95">
        <v>12.7</v>
      </c>
      <c r="J26" s="96">
        <v>11</v>
      </c>
      <c r="K26" s="95">
        <v>10.8</v>
      </c>
      <c r="L26" s="96">
        <v>51</v>
      </c>
      <c r="M26" s="95">
        <v>13.8</v>
      </c>
      <c r="N26" s="96">
        <v>5</v>
      </c>
      <c r="O26" s="95">
        <v>49.55</v>
      </c>
      <c r="P26">
        <v>22</v>
      </c>
      <c r="Q26" s="38" t="s">
        <v>60</v>
      </c>
      <c r="R26" s="38">
        <f>COUNTIF($O$5:$O$129,O26)</f>
        <v>1</v>
      </c>
      <c r="S26" s="267">
        <f>RANK(O26,$O$5:$O$129)</f>
        <v>22</v>
      </c>
      <c r="T26" s="267">
        <f>RANK(U26,$U$5:$U$129)</f>
        <v>18</v>
      </c>
      <c r="U26" s="372">
        <f>AD26-AE26</f>
        <v>38.75</v>
      </c>
      <c r="V26" s="267">
        <f>RANK(W26,$W$5:$W$129)</f>
        <v>16</v>
      </c>
      <c r="W26" s="372">
        <f>AD26-(AE26+AF26)</f>
        <v>26.499999999999996</v>
      </c>
      <c r="X26" s="267">
        <f>RANK(Y26,$Y$5:$Y$129)</f>
        <v>7</v>
      </c>
      <c r="Y26" s="372">
        <f>MAX(Z26:AC26)</f>
        <v>13.8</v>
      </c>
      <c r="Z26" s="42">
        <f>G26</f>
        <v>12.25</v>
      </c>
      <c r="AA26" s="42">
        <f>I26</f>
        <v>12.7</v>
      </c>
      <c r="AB26" s="42">
        <f>K26</f>
        <v>10.8</v>
      </c>
      <c r="AC26" s="42">
        <f>M26</f>
        <v>13.8</v>
      </c>
      <c r="AD26" s="403">
        <f>SUM(Z26:AC26)</f>
        <v>49.55</v>
      </c>
      <c r="AE26" s="404">
        <f>MIN(Z26:AC26)</f>
        <v>10.8</v>
      </c>
      <c r="AF26" s="405">
        <f>SMALL(Z26:AC26,2)</f>
        <v>12.25</v>
      </c>
      <c r="AG26" s="267">
        <f>RANK(Z26,$Z26:$AC26)</f>
        <v>3</v>
      </c>
      <c r="AH26" s="267">
        <f>RANK(AA26,$Z26:$AC26)</f>
        <v>2</v>
      </c>
      <c r="AI26" s="267">
        <f>RANK(AB26,$Z26:$AC26)</f>
        <v>4</v>
      </c>
      <c r="AJ26" s="267">
        <f>RANK(AC26,$Z26:$AC26)</f>
        <v>1</v>
      </c>
      <c r="AK26" s="170">
        <f>IF(AD26="個","",IF(COUNT(Z26:AC26)=4,SUM(Z26:AC26)-MIN(Z26:AC26),IF(COUNT(Z26:AC26)=3,SUM(Z26:AC26),"")))</f>
        <v>38.75</v>
      </c>
    </row>
    <row r="27" spans="2:37" ht="13.5">
      <c r="B27" s="267">
        <v>23</v>
      </c>
      <c r="C27" s="94" t="s">
        <v>65</v>
      </c>
      <c r="D27" s="93">
        <v>41</v>
      </c>
      <c r="E27" s="93" t="s">
        <v>66</v>
      </c>
      <c r="F27" s="93">
        <v>2</v>
      </c>
      <c r="G27" s="95">
        <v>13.6</v>
      </c>
      <c r="H27" s="96">
        <v>7</v>
      </c>
      <c r="I27" s="95">
        <v>10.45</v>
      </c>
      <c r="J27" s="96">
        <v>43</v>
      </c>
      <c r="K27" s="95">
        <v>12.05</v>
      </c>
      <c r="L27" s="96">
        <v>36</v>
      </c>
      <c r="M27" s="95">
        <v>13</v>
      </c>
      <c r="N27" s="96">
        <v>20</v>
      </c>
      <c r="O27" s="95">
        <v>49.099999999999994</v>
      </c>
      <c r="P27">
        <v>23</v>
      </c>
      <c r="Q27" s="105">
        <v>5</v>
      </c>
      <c r="R27" s="38">
        <f>COUNTIF($O$5:$O$129,O27)</f>
        <v>1</v>
      </c>
      <c r="S27" s="267">
        <f>RANK(O27,$O$5:$O$129)</f>
        <v>23</v>
      </c>
      <c r="T27" s="267">
        <f>RANK(U27,$U$5:$U$129)</f>
        <v>20</v>
      </c>
      <c r="U27" s="372">
        <f>AD27-AE27</f>
        <v>38.64999999999999</v>
      </c>
      <c r="V27" s="267">
        <f>RANK(W27,$W$5:$W$129)</f>
        <v>15</v>
      </c>
      <c r="W27" s="372">
        <f>AD27-(AE27+AF27)</f>
        <v>26.599999999999994</v>
      </c>
      <c r="X27" s="267">
        <f>RANK(Y27,$Y$5:$Y$129)</f>
        <v>14</v>
      </c>
      <c r="Y27" s="372">
        <f>MAX(Z27:AC27)</f>
        <v>13.6</v>
      </c>
      <c r="Z27" s="42">
        <f>G27</f>
        <v>13.6</v>
      </c>
      <c r="AA27" s="42">
        <f>I27</f>
        <v>10.45</v>
      </c>
      <c r="AB27" s="42">
        <f>K27</f>
        <v>12.05</v>
      </c>
      <c r="AC27" s="42">
        <f>M27</f>
        <v>13</v>
      </c>
      <c r="AD27" s="403">
        <f>SUM(Z27:AC27)</f>
        <v>49.099999999999994</v>
      </c>
      <c r="AE27" s="404">
        <f>MIN(Z27:AC27)</f>
        <v>10.45</v>
      </c>
      <c r="AF27" s="405">
        <f>SMALL(Z27:AC27,2)</f>
        <v>12.05</v>
      </c>
      <c r="AG27" s="267">
        <f>RANK(Z27,$Z27:$AC27)</f>
        <v>1</v>
      </c>
      <c r="AH27" s="267">
        <f>RANK(AA27,$Z27:$AC27)</f>
        <v>4</v>
      </c>
      <c r="AI27" s="267">
        <f>RANK(AB27,$Z27:$AC27)</f>
        <v>3</v>
      </c>
      <c r="AJ27" s="267">
        <f>RANK(AC27,$Z27:$AC27)</f>
        <v>2</v>
      </c>
      <c r="AK27" s="170">
        <f>IF(AD27="個","",IF(COUNT(Z27:AC27)=4,SUM(Z27:AC27)-MIN(Z27:AC27),IF(COUNT(Z27:AC27)=3,SUM(Z27:AC27),"")))</f>
        <v>38.64999999999999</v>
      </c>
    </row>
    <row r="28" spans="2:37" ht="13.5">
      <c r="B28" s="267">
        <v>24</v>
      </c>
      <c r="C28" s="94" t="s">
        <v>460</v>
      </c>
      <c r="D28" s="93">
        <v>101</v>
      </c>
      <c r="E28" s="93" t="s">
        <v>337</v>
      </c>
      <c r="F28" s="93">
        <v>3</v>
      </c>
      <c r="G28" s="95">
        <v>12.55</v>
      </c>
      <c r="H28" s="96">
        <v>34</v>
      </c>
      <c r="I28" s="95">
        <v>12.25</v>
      </c>
      <c r="J28" s="96">
        <v>16</v>
      </c>
      <c r="K28" s="95">
        <v>11.95</v>
      </c>
      <c r="L28" s="96">
        <v>41</v>
      </c>
      <c r="M28" s="95">
        <v>12.2</v>
      </c>
      <c r="N28" s="96">
        <v>37</v>
      </c>
      <c r="O28" s="95">
        <v>48.95</v>
      </c>
      <c r="P28" s="100">
        <v>24</v>
      </c>
      <c r="Q28" s="38" t="s">
        <v>60</v>
      </c>
      <c r="R28" s="38">
        <f>COUNTIF($O$5:$O$129,O28)</f>
        <v>1</v>
      </c>
      <c r="S28" s="267">
        <f>RANK(O28,$O$5:$O$129)</f>
        <v>24</v>
      </c>
      <c r="T28" s="267">
        <f>RANK(U28,$U$5:$U$129)</f>
        <v>34</v>
      </c>
      <c r="U28" s="372">
        <f>AD28-AE28</f>
        <v>37</v>
      </c>
      <c r="V28" s="267">
        <f>RANK(W28,$W$5:$W$129)</f>
        <v>40</v>
      </c>
      <c r="W28" s="372">
        <f>AD28-(AE28+AF28)</f>
        <v>24.800000000000004</v>
      </c>
      <c r="X28" s="267">
        <f>RANK(Y28,$Y$5:$Y$129)</f>
        <v>48</v>
      </c>
      <c r="Y28" s="372">
        <f>MAX(Z28:AC28)</f>
        <v>12.55</v>
      </c>
      <c r="Z28" s="42">
        <f>G28</f>
        <v>12.55</v>
      </c>
      <c r="AA28" s="42">
        <f>I28</f>
        <v>12.25</v>
      </c>
      <c r="AB28" s="42">
        <f>K28</f>
        <v>11.95</v>
      </c>
      <c r="AC28" s="42">
        <f>M28</f>
        <v>12.2</v>
      </c>
      <c r="AD28" s="403">
        <f>SUM(Z28:AC28)</f>
        <v>48.95</v>
      </c>
      <c r="AE28" s="404">
        <f>MIN(Z28:AC28)</f>
        <v>11.95</v>
      </c>
      <c r="AF28" s="405">
        <f>SMALL(Z28:AC28,2)</f>
        <v>12.2</v>
      </c>
      <c r="AG28" s="267">
        <f>RANK(Z28,$Z28:$AC28)</f>
        <v>1</v>
      </c>
      <c r="AH28" s="267">
        <f>RANK(AA28,$Z28:$AC28)</f>
        <v>2</v>
      </c>
      <c r="AI28" s="267">
        <f>RANK(AB28,$Z28:$AC28)</f>
        <v>4</v>
      </c>
      <c r="AJ28" s="267">
        <f>RANK(AC28,$Z28:$AC28)</f>
        <v>3</v>
      </c>
      <c r="AK28" s="170">
        <f>IF(AD28="個","",IF(COUNT(Z28:AC28)=4,SUM(Z28:AC28)-MIN(Z28:AC28),IF(COUNT(Z28:AC28)=3,SUM(Z28:AC28),"")))</f>
        <v>37</v>
      </c>
    </row>
    <row r="29" spans="2:37" ht="13.5">
      <c r="B29" s="267">
        <v>25</v>
      </c>
      <c r="C29" s="94" t="s">
        <v>443</v>
      </c>
      <c r="D29" s="93">
        <v>173</v>
      </c>
      <c r="E29" s="93" t="s">
        <v>321</v>
      </c>
      <c r="F29" s="93">
        <v>1</v>
      </c>
      <c r="G29" s="95">
        <v>11.3</v>
      </c>
      <c r="H29" s="96">
        <v>73</v>
      </c>
      <c r="I29" s="95">
        <v>12.25</v>
      </c>
      <c r="J29" s="96">
        <v>16</v>
      </c>
      <c r="K29" s="95">
        <v>12.2</v>
      </c>
      <c r="L29" s="96">
        <v>34</v>
      </c>
      <c r="M29" s="95">
        <v>13.15</v>
      </c>
      <c r="N29" s="96">
        <v>16</v>
      </c>
      <c r="O29" s="95">
        <v>48.9</v>
      </c>
      <c r="P29">
        <v>25</v>
      </c>
      <c r="Q29" s="38" t="s">
        <v>60</v>
      </c>
      <c r="R29" s="38">
        <f>COUNTIF($O$5:$O$129,O29)</f>
        <v>1</v>
      </c>
      <c r="S29" s="267">
        <f>RANK(O29,$O$5:$O$129)</f>
        <v>25</v>
      </c>
      <c r="T29" s="267">
        <f>RANK(U29,$U$5:$U$129)</f>
        <v>29</v>
      </c>
      <c r="U29" s="372">
        <f>AD29-AE29</f>
        <v>37.599999999999994</v>
      </c>
      <c r="V29" s="267">
        <f>RANK(W29,$W$5:$W$129)</f>
        <v>31</v>
      </c>
      <c r="W29" s="372">
        <f>AD29-(AE29+AF29)</f>
        <v>25.4</v>
      </c>
      <c r="X29" s="267">
        <f>RANK(Y29,$Y$5:$Y$129)</f>
        <v>28</v>
      </c>
      <c r="Y29" s="372">
        <f>MAX(Z29:AC29)</f>
        <v>13.15</v>
      </c>
      <c r="Z29" s="42">
        <f>G29</f>
        <v>11.3</v>
      </c>
      <c r="AA29" s="42">
        <f>I29</f>
        <v>12.25</v>
      </c>
      <c r="AB29" s="42">
        <f>K29</f>
        <v>12.2</v>
      </c>
      <c r="AC29" s="42">
        <f>M29</f>
        <v>13.15</v>
      </c>
      <c r="AD29" s="403">
        <f>SUM(Z29:AC29)</f>
        <v>48.9</v>
      </c>
      <c r="AE29" s="404">
        <f>MIN(Z29:AC29)</f>
        <v>11.3</v>
      </c>
      <c r="AF29" s="405">
        <f>SMALL(Z29:AC29,2)</f>
        <v>12.2</v>
      </c>
      <c r="AG29" s="267">
        <f>RANK(Z29,$Z29:$AC29)</f>
        <v>4</v>
      </c>
      <c r="AH29" s="267">
        <f>RANK(AA29,$Z29:$AC29)</f>
        <v>2</v>
      </c>
      <c r="AI29" s="267">
        <f>RANK(AB29,$Z29:$AC29)</f>
        <v>3</v>
      </c>
      <c r="AJ29" s="267">
        <f>RANK(AC29,$Z29:$AC29)</f>
        <v>1</v>
      </c>
      <c r="AK29" s="170">
        <f>IF(AD29="個","",IF(COUNT(Z29:AC29)=4,SUM(Z29:AC29)-MIN(Z29:AC29),IF(COUNT(Z29:AC29)=3,SUM(Z29:AC29),"")))</f>
        <v>37.599999999999994</v>
      </c>
    </row>
    <row r="30" spans="2:37" ht="13.5">
      <c r="B30" s="267">
        <v>26</v>
      </c>
      <c r="C30" s="94" t="s">
        <v>450</v>
      </c>
      <c r="D30" s="93">
        <v>112</v>
      </c>
      <c r="E30" s="93" t="s">
        <v>327</v>
      </c>
      <c r="F30" s="93">
        <v>1</v>
      </c>
      <c r="G30" s="95">
        <v>12.7</v>
      </c>
      <c r="H30" s="96">
        <v>22</v>
      </c>
      <c r="I30" s="95">
        <v>10.3</v>
      </c>
      <c r="J30" s="96">
        <v>47</v>
      </c>
      <c r="K30" s="95">
        <v>12.7</v>
      </c>
      <c r="L30" s="96">
        <v>24</v>
      </c>
      <c r="M30" s="95">
        <v>13</v>
      </c>
      <c r="N30" s="96">
        <v>20</v>
      </c>
      <c r="O30" s="95">
        <v>48.7</v>
      </c>
      <c r="P30">
        <v>26</v>
      </c>
      <c r="Q30" s="105" t="s">
        <v>60</v>
      </c>
      <c r="R30" s="38">
        <f>COUNTIF($O$5:$O$129,O30)</f>
        <v>1</v>
      </c>
      <c r="S30" s="267">
        <f>RANK(O30,$O$5:$O$129)</f>
        <v>26</v>
      </c>
      <c r="T30" s="267">
        <f>RANK(U30,$U$5:$U$129)</f>
        <v>22</v>
      </c>
      <c r="U30" s="372">
        <f>AD30-AE30</f>
        <v>38.400000000000006</v>
      </c>
      <c r="V30" s="267">
        <f>RANK(W30,$W$5:$W$129)</f>
        <v>26</v>
      </c>
      <c r="W30" s="372">
        <f>AD30-(AE30+AF30)</f>
        <v>25.700000000000003</v>
      </c>
      <c r="X30" s="267">
        <f>RANK(Y30,$Y$5:$Y$129)</f>
        <v>31</v>
      </c>
      <c r="Y30" s="372">
        <f>MAX(Z30:AC30)</f>
        <v>13</v>
      </c>
      <c r="Z30" s="42">
        <f>G30</f>
        <v>12.7</v>
      </c>
      <c r="AA30" s="42">
        <f>I30</f>
        <v>10.3</v>
      </c>
      <c r="AB30" s="42">
        <f>K30</f>
        <v>12.7</v>
      </c>
      <c r="AC30" s="42">
        <f>M30</f>
        <v>13</v>
      </c>
      <c r="AD30" s="403">
        <f>SUM(Z30:AC30)</f>
        <v>48.7</v>
      </c>
      <c r="AE30" s="404">
        <f>MIN(Z30:AC30)</f>
        <v>10.3</v>
      </c>
      <c r="AF30" s="405">
        <f>SMALL(Z30:AC30,2)</f>
        <v>12.7</v>
      </c>
      <c r="AG30" s="267">
        <f>RANK(Z30,$Z30:$AC30)</f>
        <v>2</v>
      </c>
      <c r="AH30" s="267">
        <f>RANK(AA30,$Z30:$AC30)</f>
        <v>4</v>
      </c>
      <c r="AI30" s="267">
        <f>RANK(AB30,$Z30:$AC30)</f>
        <v>2</v>
      </c>
      <c r="AJ30" s="267">
        <f>RANK(AC30,$Z30:$AC30)</f>
        <v>1</v>
      </c>
      <c r="AK30" s="170">
        <f>IF(AD30="個","",IF(COUNT(Z30:AC30)=4,SUM(Z30:AC30)-MIN(Z30:AC30),IF(COUNT(Z30:AC30)=3,SUM(Z30:AC30),"")))</f>
        <v>38.400000000000006</v>
      </c>
    </row>
    <row r="31" spans="2:37" ht="13.5">
      <c r="B31" s="267">
        <v>27</v>
      </c>
      <c r="C31" s="94" t="s">
        <v>440</v>
      </c>
      <c r="D31" s="93">
        <v>144</v>
      </c>
      <c r="E31" s="93" t="s">
        <v>83</v>
      </c>
      <c r="F31" s="93">
        <v>3</v>
      </c>
      <c r="G31" s="95">
        <v>12.9</v>
      </c>
      <c r="H31" s="96">
        <v>16</v>
      </c>
      <c r="I31" s="95">
        <v>10.6</v>
      </c>
      <c r="J31" s="96">
        <v>39</v>
      </c>
      <c r="K31" s="95">
        <v>13</v>
      </c>
      <c r="L31" s="96">
        <v>17</v>
      </c>
      <c r="M31" s="95">
        <v>12.15</v>
      </c>
      <c r="N31" s="96">
        <v>38</v>
      </c>
      <c r="O31" s="95">
        <v>48.65</v>
      </c>
      <c r="P31">
        <v>27</v>
      </c>
      <c r="Q31" s="38" t="s">
        <v>60</v>
      </c>
      <c r="R31" s="38">
        <f>COUNTIF($O$5:$O$129,O31)</f>
        <v>2</v>
      </c>
      <c r="S31" s="267">
        <f>RANK(O31,$O$5:$O$129)</f>
        <v>27</v>
      </c>
      <c r="T31" s="267">
        <f>RANK(U31,$U$5:$U$129)</f>
        <v>25</v>
      </c>
      <c r="U31" s="372">
        <f>AD31-AE31</f>
        <v>38.05</v>
      </c>
      <c r="V31" s="267">
        <f>RANK(W31,$W$5:$W$129)</f>
        <v>23</v>
      </c>
      <c r="W31" s="372">
        <f>AD31-(AE31+AF31)</f>
        <v>25.9</v>
      </c>
      <c r="X31" s="267">
        <f>RANK(Y31,$Y$5:$Y$129)</f>
        <v>31</v>
      </c>
      <c r="Y31" s="372">
        <f>MAX(Z31:AC31)</f>
        <v>13</v>
      </c>
      <c r="Z31" s="42">
        <f>G31</f>
        <v>12.9</v>
      </c>
      <c r="AA31" s="42">
        <f>I31</f>
        <v>10.6</v>
      </c>
      <c r="AB31" s="42">
        <f>K31</f>
        <v>13</v>
      </c>
      <c r="AC31" s="42">
        <f>M31</f>
        <v>12.15</v>
      </c>
      <c r="AD31" s="403">
        <f>SUM(Z31:AC31)</f>
        <v>48.65</v>
      </c>
      <c r="AE31" s="404">
        <f>MIN(Z31:AC31)</f>
        <v>10.6</v>
      </c>
      <c r="AF31" s="405">
        <f>SMALL(Z31:AC31,2)</f>
        <v>12.15</v>
      </c>
      <c r="AG31" s="267">
        <f>RANK(Z31,$Z31:$AC31)</f>
        <v>2</v>
      </c>
      <c r="AH31" s="267">
        <f>RANK(AA31,$Z31:$AC31)</f>
        <v>4</v>
      </c>
      <c r="AI31" s="267">
        <f>RANK(AB31,$Z31:$AC31)</f>
        <v>1</v>
      </c>
      <c r="AJ31" s="267">
        <f>RANK(AC31,$Z31:$AC31)</f>
        <v>3</v>
      </c>
      <c r="AK31" s="170">
        <f>IF(AD31="個","",IF(COUNT(Z31:AC31)=4,SUM(Z31:AC31)-MIN(Z31:AC31),IF(COUNT(Z31:AC31)=3,SUM(Z31:AC31),"")))</f>
        <v>38.05</v>
      </c>
    </row>
    <row r="32" spans="2:37" ht="13.5">
      <c r="B32" s="267">
        <v>28</v>
      </c>
      <c r="C32" s="94" t="s">
        <v>473</v>
      </c>
      <c r="D32" s="93">
        <v>58</v>
      </c>
      <c r="E32" s="93" t="s">
        <v>165</v>
      </c>
      <c r="F32" s="93">
        <v>2</v>
      </c>
      <c r="G32" s="95">
        <v>12.5</v>
      </c>
      <c r="H32" s="96">
        <v>37</v>
      </c>
      <c r="I32" s="95">
        <v>10.75</v>
      </c>
      <c r="J32" s="96">
        <v>36</v>
      </c>
      <c r="K32" s="95">
        <v>13.15</v>
      </c>
      <c r="L32" s="96">
        <v>15</v>
      </c>
      <c r="M32" s="95">
        <v>12.25</v>
      </c>
      <c r="N32" s="96">
        <v>35</v>
      </c>
      <c r="O32" s="95">
        <v>48.65</v>
      </c>
      <c r="P32">
        <v>27</v>
      </c>
      <c r="Q32" s="105">
        <v>2</v>
      </c>
      <c r="R32" s="38">
        <f>COUNTIF($O$5:$O$129,O32)</f>
        <v>2</v>
      </c>
      <c r="S32" s="267">
        <f>RANK(O32,$O$5:$O$129)</f>
        <v>27</v>
      </c>
      <c r="T32" s="267">
        <f>RANK(U32,$U$5:$U$129)</f>
        <v>28</v>
      </c>
      <c r="U32" s="372">
        <f>AD32-AE32</f>
        <v>37.9</v>
      </c>
      <c r="V32" s="267">
        <f>RANK(W32,$W$5:$W$129)</f>
        <v>28</v>
      </c>
      <c r="W32" s="372">
        <f>AD32-(AE32+AF32)</f>
        <v>25.65</v>
      </c>
      <c r="X32" s="267">
        <f>RANK(Y32,$Y$5:$Y$129)</f>
        <v>28</v>
      </c>
      <c r="Y32" s="372">
        <f>MAX(Z32:AC32)</f>
        <v>13.15</v>
      </c>
      <c r="Z32" s="42">
        <f>G32</f>
        <v>12.5</v>
      </c>
      <c r="AA32" s="42">
        <f>I32</f>
        <v>10.75</v>
      </c>
      <c r="AB32" s="42">
        <f>K32</f>
        <v>13.15</v>
      </c>
      <c r="AC32" s="42">
        <f>M32</f>
        <v>12.25</v>
      </c>
      <c r="AD32" s="403">
        <f>SUM(Z32:AC32)</f>
        <v>48.65</v>
      </c>
      <c r="AE32" s="404">
        <f>MIN(Z32:AC32)</f>
        <v>10.75</v>
      </c>
      <c r="AF32" s="405">
        <f>SMALL(Z32:AC32,2)</f>
        <v>12.25</v>
      </c>
      <c r="AG32" s="267">
        <f>RANK(Z32,$Z32:$AC32)</f>
        <v>2</v>
      </c>
      <c r="AH32" s="267">
        <f>RANK(AA32,$Z32:$AC32)</f>
        <v>4</v>
      </c>
      <c r="AI32" s="267">
        <f>RANK(AB32,$Z32:$AC32)</f>
        <v>1</v>
      </c>
      <c r="AJ32" s="267">
        <f>RANK(AC32,$Z32:$AC32)</f>
        <v>3</v>
      </c>
      <c r="AK32" s="170">
        <f>IF(AD32="個","",IF(COUNT(Z32:AC32)=4,SUM(Z32:AC32)-MIN(Z32:AC32),IF(COUNT(Z32:AC32)=3,SUM(Z32:AC32),"")))</f>
        <v>37.9</v>
      </c>
    </row>
    <row r="33" spans="2:37" ht="13.5">
      <c r="B33" s="267">
        <v>29</v>
      </c>
      <c r="C33" s="94" t="s">
        <v>452</v>
      </c>
      <c r="D33" s="93">
        <v>122</v>
      </c>
      <c r="E33" s="93" t="s">
        <v>329</v>
      </c>
      <c r="F33" s="93">
        <v>3</v>
      </c>
      <c r="G33" s="95">
        <v>12.6</v>
      </c>
      <c r="H33" s="96">
        <v>29</v>
      </c>
      <c r="I33" s="95">
        <v>10.6</v>
      </c>
      <c r="J33" s="96">
        <v>39</v>
      </c>
      <c r="K33" s="95">
        <v>12.4</v>
      </c>
      <c r="L33" s="96">
        <v>28</v>
      </c>
      <c r="M33" s="95">
        <v>13</v>
      </c>
      <c r="N33" s="96">
        <v>20</v>
      </c>
      <c r="O33" s="95">
        <v>48.6</v>
      </c>
      <c r="P33">
        <v>29</v>
      </c>
      <c r="Q33" s="105" t="s">
        <v>60</v>
      </c>
      <c r="R33" s="38">
        <f>COUNTIF($O$5:$O$129,O33)</f>
        <v>1</v>
      </c>
      <c r="S33" s="267">
        <f>RANK(O33,$O$5:$O$129)</f>
        <v>29</v>
      </c>
      <c r="T33" s="267">
        <f>RANK(U33,$U$5:$U$129)</f>
        <v>26</v>
      </c>
      <c r="U33" s="372">
        <f>AD33-AE33</f>
        <v>38</v>
      </c>
      <c r="V33" s="267">
        <f>RANK(W33,$W$5:$W$129)</f>
        <v>29</v>
      </c>
      <c r="W33" s="372">
        <f>AD33-(AE33+AF33)</f>
        <v>25.6</v>
      </c>
      <c r="X33" s="267">
        <f>RANK(Y33,$Y$5:$Y$129)</f>
        <v>31</v>
      </c>
      <c r="Y33" s="372">
        <f>MAX(Z33:AC33)</f>
        <v>13</v>
      </c>
      <c r="Z33" s="42">
        <f>G33</f>
        <v>12.6</v>
      </c>
      <c r="AA33" s="42">
        <f>I33</f>
        <v>10.6</v>
      </c>
      <c r="AB33" s="42">
        <f>K33</f>
        <v>12.4</v>
      </c>
      <c r="AC33" s="42">
        <f>M33</f>
        <v>13</v>
      </c>
      <c r="AD33" s="403">
        <f>SUM(Z33:AC33)</f>
        <v>48.6</v>
      </c>
      <c r="AE33" s="404">
        <f>MIN(Z33:AC33)</f>
        <v>10.6</v>
      </c>
      <c r="AF33" s="405">
        <f>SMALL(Z33:AC33,2)</f>
        <v>12.4</v>
      </c>
      <c r="AG33" s="267">
        <f>RANK(Z33,$Z33:$AC33)</f>
        <v>2</v>
      </c>
      <c r="AH33" s="267">
        <f>RANK(AA33,$Z33:$AC33)</f>
        <v>4</v>
      </c>
      <c r="AI33" s="267">
        <f>RANK(AB33,$Z33:$AC33)</f>
        <v>3</v>
      </c>
      <c r="AJ33" s="267">
        <f>RANK(AC33,$Z33:$AC33)</f>
        <v>1</v>
      </c>
      <c r="AK33" s="170">
        <f>IF(AD33="個","",IF(COUNT(Z33:AC33)=4,SUM(Z33:AC33)-MIN(Z33:AC33),IF(COUNT(Z33:AC33)=3,SUM(Z33:AC33),"")))</f>
        <v>38</v>
      </c>
    </row>
    <row r="34" spans="2:37" ht="13.5">
      <c r="B34" s="267">
        <v>30</v>
      </c>
      <c r="C34" s="94" t="s">
        <v>437</v>
      </c>
      <c r="D34" s="93">
        <v>174</v>
      </c>
      <c r="E34" s="93" t="s">
        <v>80</v>
      </c>
      <c r="F34" s="93">
        <v>2</v>
      </c>
      <c r="G34" s="95">
        <v>12.4</v>
      </c>
      <c r="H34" s="96">
        <v>42</v>
      </c>
      <c r="I34" s="95">
        <v>11.95</v>
      </c>
      <c r="J34" s="96">
        <v>22</v>
      </c>
      <c r="K34" s="95">
        <v>12.8</v>
      </c>
      <c r="L34" s="96">
        <v>20</v>
      </c>
      <c r="M34" s="95">
        <v>11.4</v>
      </c>
      <c r="N34" s="96">
        <v>58</v>
      </c>
      <c r="O34" s="95">
        <v>48.550000000000004</v>
      </c>
      <c r="P34">
        <v>30</v>
      </c>
      <c r="Q34" s="105" t="s">
        <v>60</v>
      </c>
      <c r="R34" s="38">
        <f>COUNTIF($O$5:$O$129,O34)</f>
        <v>1</v>
      </c>
      <c r="S34" s="267">
        <f>RANK(O34,$O$5:$O$129)</f>
        <v>30</v>
      </c>
      <c r="T34" s="267">
        <f>RANK(U34,$U$5:$U$129)</f>
        <v>32</v>
      </c>
      <c r="U34" s="372">
        <f>AD34-AE34</f>
        <v>37.150000000000006</v>
      </c>
      <c r="V34" s="267">
        <f>RANK(W34,$W$5:$W$129)</f>
        <v>33</v>
      </c>
      <c r="W34" s="372">
        <f>AD34-(AE34+AF34)</f>
        <v>25.200000000000003</v>
      </c>
      <c r="X34" s="267">
        <f>RANK(Y34,$Y$5:$Y$129)</f>
        <v>37</v>
      </c>
      <c r="Y34" s="372">
        <f>MAX(Z34:AC34)</f>
        <v>12.8</v>
      </c>
      <c r="Z34" s="42">
        <f>G34</f>
        <v>12.4</v>
      </c>
      <c r="AA34" s="42">
        <f>I34</f>
        <v>11.95</v>
      </c>
      <c r="AB34" s="42">
        <f>K34</f>
        <v>12.8</v>
      </c>
      <c r="AC34" s="42">
        <f>M34</f>
        <v>11.4</v>
      </c>
      <c r="AD34" s="403">
        <f>SUM(Z34:AC34)</f>
        <v>48.550000000000004</v>
      </c>
      <c r="AE34" s="404">
        <f>MIN(Z34:AC34)</f>
        <v>11.4</v>
      </c>
      <c r="AF34" s="405">
        <f>SMALL(Z34:AC34,2)</f>
        <v>11.95</v>
      </c>
      <c r="AG34" s="267">
        <f>RANK(Z34,$Z34:$AC34)</f>
        <v>2</v>
      </c>
      <c r="AH34" s="267">
        <f>RANK(AA34,$Z34:$AC34)</f>
        <v>3</v>
      </c>
      <c r="AI34" s="267">
        <f>RANK(AB34,$Z34:$AC34)</f>
        <v>1</v>
      </c>
      <c r="AJ34" s="267">
        <f>RANK(AC34,$Z34:$AC34)</f>
        <v>4</v>
      </c>
      <c r="AK34" s="170">
        <f>IF(AD34="個","",IF(COUNT(Z34:AC34)=4,SUM(Z34:AC34)-MIN(Z34:AC34),IF(COUNT(Z34:AC34)=3,SUM(Z34:AC34),"")))</f>
        <v>37.150000000000006</v>
      </c>
    </row>
    <row r="35" spans="2:37" ht="13.5">
      <c r="B35" s="267">
        <v>31</v>
      </c>
      <c r="C35" s="94" t="s">
        <v>472</v>
      </c>
      <c r="D35" s="93">
        <v>154</v>
      </c>
      <c r="E35" s="93" t="s">
        <v>307</v>
      </c>
      <c r="F35" s="93">
        <v>2</v>
      </c>
      <c r="G35" s="95">
        <v>12.6</v>
      </c>
      <c r="H35" s="96">
        <v>29</v>
      </c>
      <c r="I35" s="95">
        <v>9.8</v>
      </c>
      <c r="J35" s="96">
        <v>56</v>
      </c>
      <c r="K35" s="95">
        <v>13.25</v>
      </c>
      <c r="L35" s="96">
        <v>13</v>
      </c>
      <c r="M35" s="95">
        <v>12.8</v>
      </c>
      <c r="N35" s="96">
        <v>25</v>
      </c>
      <c r="O35" s="95">
        <v>48.45</v>
      </c>
      <c r="P35">
        <v>31</v>
      </c>
      <c r="Q35" s="105" t="s">
        <v>60</v>
      </c>
      <c r="R35" s="38">
        <f>COUNTIF($O$5:$O$129,O35)</f>
        <v>1</v>
      </c>
      <c r="S35" s="267">
        <f>RANK(O35,$O$5:$O$129)</f>
        <v>31</v>
      </c>
      <c r="T35" s="267">
        <f>RANK(U35,$U$5:$U$129)</f>
        <v>19</v>
      </c>
      <c r="U35" s="372">
        <f>AD35-AE35</f>
        <v>38.650000000000006</v>
      </c>
      <c r="V35" s="267">
        <f>RANK(W35,$W$5:$W$129)</f>
        <v>21</v>
      </c>
      <c r="W35" s="372">
        <f>AD35-(AE35+AF35)</f>
        <v>26.050000000000004</v>
      </c>
      <c r="X35" s="267">
        <f>RANK(Y35,$Y$5:$Y$129)</f>
        <v>25</v>
      </c>
      <c r="Y35" s="372">
        <f>MAX(Z35:AC35)</f>
        <v>13.25</v>
      </c>
      <c r="Z35" s="42">
        <f>G35</f>
        <v>12.6</v>
      </c>
      <c r="AA35" s="42">
        <f>I35</f>
        <v>9.8</v>
      </c>
      <c r="AB35" s="42">
        <f>K35</f>
        <v>13.25</v>
      </c>
      <c r="AC35" s="42">
        <f>M35</f>
        <v>12.8</v>
      </c>
      <c r="AD35" s="403">
        <f>SUM(Z35:AC35)</f>
        <v>48.45</v>
      </c>
      <c r="AE35" s="404">
        <f>MIN(Z35:AC35)</f>
        <v>9.8</v>
      </c>
      <c r="AF35" s="405">
        <f>SMALL(Z35:AC35,2)</f>
        <v>12.6</v>
      </c>
      <c r="AG35" s="267">
        <f>RANK(Z35,$Z35:$AC35)</f>
        <v>3</v>
      </c>
      <c r="AH35" s="267">
        <f>RANK(AA35,$Z35:$AC35)</f>
        <v>4</v>
      </c>
      <c r="AI35" s="267">
        <f>RANK(AB35,$Z35:$AC35)</f>
        <v>1</v>
      </c>
      <c r="AJ35" s="267">
        <f>RANK(AC35,$Z35:$AC35)</f>
        <v>2</v>
      </c>
      <c r="AK35" s="170">
        <f>IF(AD35="個","",IF(COUNT(Z35:AC35)=4,SUM(Z35:AC35)-MIN(Z35:AC35),IF(COUNT(Z35:AC35)=3,SUM(Z35:AC35),"")))</f>
        <v>38.650000000000006</v>
      </c>
    </row>
    <row r="36" spans="2:37" ht="13.5">
      <c r="B36" s="267">
        <v>32</v>
      </c>
      <c r="C36" s="94" t="s">
        <v>447</v>
      </c>
      <c r="D36" s="93">
        <v>143</v>
      </c>
      <c r="E36" s="93" t="s">
        <v>325</v>
      </c>
      <c r="F36" s="93">
        <v>1</v>
      </c>
      <c r="G36" s="95">
        <v>12.35</v>
      </c>
      <c r="H36" s="96">
        <v>46</v>
      </c>
      <c r="I36" s="95">
        <v>11.25</v>
      </c>
      <c r="J36" s="96">
        <v>30</v>
      </c>
      <c r="K36" s="95">
        <v>12.3</v>
      </c>
      <c r="L36" s="96">
        <v>32</v>
      </c>
      <c r="M36" s="95">
        <v>12.45</v>
      </c>
      <c r="N36" s="96">
        <v>32</v>
      </c>
      <c r="O36" s="95">
        <v>48.35000000000001</v>
      </c>
      <c r="P36">
        <v>32</v>
      </c>
      <c r="Q36" s="38" t="s">
        <v>60</v>
      </c>
      <c r="R36" s="38">
        <f>COUNTIF($O$5:$O$129,O36)</f>
        <v>1</v>
      </c>
      <c r="S36" s="267">
        <f>RANK(O36,$O$5:$O$129)</f>
        <v>32</v>
      </c>
      <c r="T36" s="267">
        <f>RANK(U36,$U$5:$U$129)</f>
        <v>33</v>
      </c>
      <c r="U36" s="372">
        <f>AD36-AE36</f>
        <v>37.10000000000001</v>
      </c>
      <c r="V36" s="267">
        <f>RANK(W36,$W$5:$W$129)</f>
        <v>39</v>
      </c>
      <c r="W36" s="372">
        <f>AD36-(AE36+AF36)</f>
        <v>24.800000000000008</v>
      </c>
      <c r="X36" s="267">
        <f>RANK(Y36,$Y$5:$Y$129)</f>
        <v>54</v>
      </c>
      <c r="Y36" s="372">
        <f>MAX(Z36:AC36)</f>
        <v>12.45</v>
      </c>
      <c r="Z36" s="42">
        <f>G36</f>
        <v>12.35</v>
      </c>
      <c r="AA36" s="42">
        <f>I36</f>
        <v>11.25</v>
      </c>
      <c r="AB36" s="42">
        <f>K36</f>
        <v>12.3</v>
      </c>
      <c r="AC36" s="42">
        <f>M36</f>
        <v>12.45</v>
      </c>
      <c r="AD36" s="403">
        <f>SUM(Z36:AC36)</f>
        <v>48.35000000000001</v>
      </c>
      <c r="AE36" s="404">
        <f>MIN(Z36:AC36)</f>
        <v>11.25</v>
      </c>
      <c r="AF36" s="405">
        <f>SMALL(Z36:AC36,2)</f>
        <v>12.3</v>
      </c>
      <c r="AG36" s="267">
        <f>RANK(Z36,$Z36:$AC36)</f>
        <v>2</v>
      </c>
      <c r="AH36" s="267">
        <f>RANK(AA36,$Z36:$AC36)</f>
        <v>4</v>
      </c>
      <c r="AI36" s="267">
        <f>RANK(AB36,$Z36:$AC36)</f>
        <v>3</v>
      </c>
      <c r="AJ36" s="267">
        <f>RANK(AC36,$Z36:$AC36)</f>
        <v>1</v>
      </c>
      <c r="AK36" s="170">
        <f>IF(AD36="個","",IF(COUNT(Z36:AC36)=4,SUM(Z36:AC36)-MIN(Z36:AC36),IF(COUNT(Z36:AC36)=3,SUM(Z36:AC36),"")))</f>
        <v>37.10000000000001</v>
      </c>
    </row>
    <row r="37" spans="2:37" ht="13.5">
      <c r="B37" s="267">
        <v>33</v>
      </c>
      <c r="C37" s="94" t="s">
        <v>87</v>
      </c>
      <c r="D37" s="93">
        <v>23</v>
      </c>
      <c r="E37" s="93" t="s">
        <v>89</v>
      </c>
      <c r="F37" s="93">
        <v>3</v>
      </c>
      <c r="G37" s="95">
        <v>11.75</v>
      </c>
      <c r="H37" s="96">
        <v>61</v>
      </c>
      <c r="I37" s="95">
        <v>11.95</v>
      </c>
      <c r="J37" s="96">
        <v>22</v>
      </c>
      <c r="K37" s="95">
        <v>12</v>
      </c>
      <c r="L37" s="96">
        <v>39</v>
      </c>
      <c r="M37" s="95">
        <v>12.6</v>
      </c>
      <c r="N37" s="96">
        <v>28</v>
      </c>
      <c r="O37" s="95">
        <v>48.300000000000004</v>
      </c>
      <c r="P37">
        <v>33</v>
      </c>
      <c r="Q37" s="105">
        <v>1</v>
      </c>
      <c r="R37" s="38">
        <f>COUNTIF($O$5:$O$129,O37)</f>
        <v>1</v>
      </c>
      <c r="S37" s="267">
        <f>RANK(O37,$O$5:$O$129)</f>
        <v>33</v>
      </c>
      <c r="T37" s="267">
        <f>RANK(U37,$U$5:$U$129)</f>
        <v>38</v>
      </c>
      <c r="U37" s="372">
        <f>AD37-AE37</f>
        <v>36.550000000000004</v>
      </c>
      <c r="V37" s="267">
        <f>RANK(W37,$W$5:$W$129)</f>
        <v>46</v>
      </c>
      <c r="W37" s="372">
        <f>AD37-(AE37+AF37)</f>
        <v>24.600000000000005</v>
      </c>
      <c r="X37" s="267">
        <f>RANK(Y37,$Y$5:$Y$129)</f>
        <v>45</v>
      </c>
      <c r="Y37" s="372">
        <f>MAX(Z37:AC37)</f>
        <v>12.6</v>
      </c>
      <c r="Z37" s="42">
        <f>G37</f>
        <v>11.75</v>
      </c>
      <c r="AA37" s="42">
        <f>I37</f>
        <v>11.95</v>
      </c>
      <c r="AB37" s="42">
        <f>K37</f>
        <v>12</v>
      </c>
      <c r="AC37" s="42">
        <f>M37</f>
        <v>12.6</v>
      </c>
      <c r="AD37" s="403">
        <f>SUM(Z37:AC37)</f>
        <v>48.300000000000004</v>
      </c>
      <c r="AE37" s="404">
        <f>MIN(Z37:AC37)</f>
        <v>11.75</v>
      </c>
      <c r="AF37" s="405">
        <f>SMALL(Z37:AC37,2)</f>
        <v>11.95</v>
      </c>
      <c r="AG37" s="267">
        <f>RANK(Z37,$Z37:$AC37)</f>
        <v>4</v>
      </c>
      <c r="AH37" s="267">
        <f>RANK(AA37,$Z37:$AC37)</f>
        <v>3</v>
      </c>
      <c r="AI37" s="267">
        <f>RANK(AB37,$Z37:$AC37)</f>
        <v>2</v>
      </c>
      <c r="AJ37" s="267">
        <f>RANK(AC37,$Z37:$AC37)</f>
        <v>1</v>
      </c>
      <c r="AK37" s="170">
        <f>IF(AD37="個","",IF(COUNT(Z37:AC37)=4,SUM(Z37:AC37)-MIN(Z37:AC37),IF(COUNT(Z37:AC37)=3,SUM(Z37:AC37),"")))</f>
        <v>36.550000000000004</v>
      </c>
    </row>
    <row r="38" spans="2:37" ht="13.5">
      <c r="B38" s="267">
        <v>34</v>
      </c>
      <c r="C38" s="94" t="s">
        <v>70</v>
      </c>
      <c r="D38" s="93">
        <v>51</v>
      </c>
      <c r="E38" s="93" t="s">
        <v>82</v>
      </c>
      <c r="F38" s="93">
        <v>3</v>
      </c>
      <c r="G38" s="95">
        <v>12.15</v>
      </c>
      <c r="H38" s="96">
        <v>51</v>
      </c>
      <c r="I38" s="95">
        <v>10.95</v>
      </c>
      <c r="J38" s="96">
        <v>34</v>
      </c>
      <c r="K38" s="95">
        <v>11.7</v>
      </c>
      <c r="L38" s="96">
        <v>44</v>
      </c>
      <c r="M38" s="95">
        <v>13.35</v>
      </c>
      <c r="N38" s="96">
        <v>12</v>
      </c>
      <c r="O38" s="95">
        <v>48.15</v>
      </c>
      <c r="P38">
        <v>34</v>
      </c>
      <c r="Q38" s="38">
        <v>3</v>
      </c>
      <c r="R38" s="38">
        <f>COUNTIF($O$5:$O$129,O38)</f>
        <v>1</v>
      </c>
      <c r="S38" s="267">
        <f>RANK(O38,$O$5:$O$129)</f>
        <v>34</v>
      </c>
      <c r="T38" s="267">
        <f>RANK(U38,$U$5:$U$129)</f>
        <v>31</v>
      </c>
      <c r="U38" s="372">
        <f>AD38-AE38</f>
        <v>37.2</v>
      </c>
      <c r="V38" s="267">
        <f>RANK(W38,$W$5:$W$129)</f>
        <v>30</v>
      </c>
      <c r="W38" s="372">
        <f>AD38-(AE38+AF38)</f>
        <v>25.5</v>
      </c>
      <c r="X38" s="267">
        <f>RANK(Y38,$Y$5:$Y$129)</f>
        <v>23</v>
      </c>
      <c r="Y38" s="372">
        <f>MAX(Z38:AC38)</f>
        <v>13.35</v>
      </c>
      <c r="Z38" s="42">
        <f>G38</f>
        <v>12.15</v>
      </c>
      <c r="AA38" s="42">
        <f>I38</f>
        <v>10.95</v>
      </c>
      <c r="AB38" s="42">
        <f>K38</f>
        <v>11.7</v>
      </c>
      <c r="AC38" s="42">
        <f>M38</f>
        <v>13.35</v>
      </c>
      <c r="AD38" s="403">
        <f>SUM(Z38:AC38)</f>
        <v>48.15</v>
      </c>
      <c r="AE38" s="404">
        <f>MIN(Z38:AC38)</f>
        <v>10.95</v>
      </c>
      <c r="AF38" s="405">
        <f>SMALL(Z38:AC38,2)</f>
        <v>11.7</v>
      </c>
      <c r="AG38" s="267">
        <f>RANK(Z38,$Z38:$AC38)</f>
        <v>2</v>
      </c>
      <c r="AH38" s="267">
        <f>RANK(AA38,$Z38:$AC38)</f>
        <v>4</v>
      </c>
      <c r="AI38" s="267">
        <f>RANK(AB38,$Z38:$AC38)</f>
        <v>3</v>
      </c>
      <c r="AJ38" s="267">
        <f>RANK(AC38,$Z38:$AC38)</f>
        <v>1</v>
      </c>
      <c r="AK38" s="170">
        <f>IF(AD38="個","",IF(COUNT(Z38:AC38)=4,SUM(Z38:AC38)-MIN(Z38:AC38),IF(COUNT(Z38:AC38)=3,SUM(Z38:AC38),"")))</f>
        <v>37.2</v>
      </c>
    </row>
    <row r="39" spans="2:37" ht="13.5">
      <c r="B39" s="267">
        <v>35</v>
      </c>
      <c r="C39" s="94" t="s">
        <v>436</v>
      </c>
      <c r="D39" s="93">
        <v>114</v>
      </c>
      <c r="E39" s="93" t="s">
        <v>22</v>
      </c>
      <c r="F39" s="93">
        <v>3</v>
      </c>
      <c r="G39" s="95">
        <v>12.05</v>
      </c>
      <c r="H39" s="96">
        <v>56</v>
      </c>
      <c r="I39" s="95">
        <v>11.35</v>
      </c>
      <c r="J39" s="96">
        <v>28</v>
      </c>
      <c r="K39" s="95">
        <v>12.75</v>
      </c>
      <c r="L39" s="96">
        <v>23</v>
      </c>
      <c r="M39" s="95">
        <v>11.85</v>
      </c>
      <c r="N39" s="96">
        <v>43</v>
      </c>
      <c r="O39" s="95">
        <v>48</v>
      </c>
      <c r="P39">
        <v>35</v>
      </c>
      <c r="Q39" s="38" t="s">
        <v>60</v>
      </c>
      <c r="R39" s="38">
        <f>COUNTIF($O$5:$O$129,O39)</f>
        <v>2</v>
      </c>
      <c r="S39" s="267">
        <f>RANK(O39,$O$5:$O$129)</f>
        <v>35</v>
      </c>
      <c r="T39" s="267">
        <f>RANK(U39,$U$5:$U$129)</f>
        <v>37</v>
      </c>
      <c r="U39" s="372">
        <f>AD39-AE39</f>
        <v>36.65</v>
      </c>
      <c r="V39" s="267">
        <f>RANK(W39,$W$5:$W$129)</f>
        <v>41</v>
      </c>
      <c r="W39" s="372">
        <f>AD39-(AE39+AF39)</f>
        <v>24.8</v>
      </c>
      <c r="X39" s="267">
        <f>RANK(Y39,$Y$5:$Y$129)</f>
        <v>39</v>
      </c>
      <c r="Y39" s="372">
        <f>MAX(Z39:AC39)</f>
        <v>12.75</v>
      </c>
      <c r="Z39" s="42">
        <f>G39</f>
        <v>12.05</v>
      </c>
      <c r="AA39" s="42">
        <f>I39</f>
        <v>11.35</v>
      </c>
      <c r="AB39" s="42">
        <f>K39</f>
        <v>12.75</v>
      </c>
      <c r="AC39" s="42">
        <f>M39</f>
        <v>11.85</v>
      </c>
      <c r="AD39" s="403">
        <f>SUM(Z39:AC39)</f>
        <v>48</v>
      </c>
      <c r="AE39" s="404">
        <f>MIN(Z39:AC39)</f>
        <v>11.35</v>
      </c>
      <c r="AF39" s="405">
        <f>SMALL(Z39:AC39,2)</f>
        <v>11.85</v>
      </c>
      <c r="AG39" s="267">
        <f>RANK(Z39,$Z39:$AC39)</f>
        <v>2</v>
      </c>
      <c r="AH39" s="267">
        <f>RANK(AA39,$Z39:$AC39)</f>
        <v>4</v>
      </c>
      <c r="AI39" s="267">
        <f>RANK(AB39,$Z39:$AC39)</f>
        <v>1</v>
      </c>
      <c r="AJ39" s="267">
        <f>RANK(AC39,$Z39:$AC39)</f>
        <v>3</v>
      </c>
      <c r="AK39" s="170">
        <f>IF(AD39="個","",IF(COUNT(Z39:AC39)=4,SUM(Z39:AC39)-MIN(Z39:AC39),IF(COUNT(Z39:AC39)=3,SUM(Z39:AC39),"")))</f>
        <v>36.65</v>
      </c>
    </row>
    <row r="40" spans="2:37" ht="13.5">
      <c r="B40" s="267">
        <v>36</v>
      </c>
      <c r="C40" s="94" t="s">
        <v>64</v>
      </c>
      <c r="D40" s="93">
        <v>32</v>
      </c>
      <c r="E40" s="93" t="s">
        <v>18</v>
      </c>
      <c r="F40" s="93">
        <v>3</v>
      </c>
      <c r="G40" s="95">
        <v>12.3</v>
      </c>
      <c r="H40" s="96">
        <v>47</v>
      </c>
      <c r="I40" s="95">
        <v>11.75</v>
      </c>
      <c r="J40" s="96">
        <v>24</v>
      </c>
      <c r="K40" s="95">
        <v>11.5</v>
      </c>
      <c r="L40" s="96">
        <v>46</v>
      </c>
      <c r="M40" s="95">
        <v>12.45</v>
      </c>
      <c r="N40" s="96">
        <v>32</v>
      </c>
      <c r="O40" s="95">
        <v>48</v>
      </c>
      <c r="P40">
        <v>35</v>
      </c>
      <c r="Q40" s="38">
        <v>7</v>
      </c>
      <c r="R40" s="38">
        <f>COUNTIF($O$5:$O$129,O40)</f>
        <v>2</v>
      </c>
      <c r="S40" s="267">
        <f>RANK(O40,$O$5:$O$129)</f>
        <v>35</v>
      </c>
      <c r="T40" s="267">
        <f>RANK(U40,$U$5:$U$129)</f>
        <v>40</v>
      </c>
      <c r="U40" s="372">
        <f>AD40-AE40</f>
        <v>36.5</v>
      </c>
      <c r="V40" s="267">
        <f>RANK(W40,$W$5:$W$129)</f>
        <v>43</v>
      </c>
      <c r="W40" s="372">
        <f>AD40-(AE40+AF40)</f>
        <v>24.75</v>
      </c>
      <c r="X40" s="267">
        <f>RANK(Y40,$Y$5:$Y$129)</f>
        <v>54</v>
      </c>
      <c r="Y40" s="372">
        <f>MAX(Z40:AC40)</f>
        <v>12.45</v>
      </c>
      <c r="Z40" s="42">
        <f>G40</f>
        <v>12.3</v>
      </c>
      <c r="AA40" s="42">
        <f>I40</f>
        <v>11.75</v>
      </c>
      <c r="AB40" s="42">
        <f>K40</f>
        <v>11.5</v>
      </c>
      <c r="AC40" s="42">
        <f>M40</f>
        <v>12.45</v>
      </c>
      <c r="AD40" s="403">
        <f>SUM(Z40:AC40)</f>
        <v>48</v>
      </c>
      <c r="AE40" s="404">
        <f>MIN(Z40:AC40)</f>
        <v>11.5</v>
      </c>
      <c r="AF40" s="405">
        <f>SMALL(Z40:AC40,2)</f>
        <v>11.75</v>
      </c>
      <c r="AG40" s="267">
        <f>RANK(Z40,$Z40:$AC40)</f>
        <v>2</v>
      </c>
      <c r="AH40" s="267">
        <f>RANK(AA40,$Z40:$AC40)</f>
        <v>3</v>
      </c>
      <c r="AI40" s="267">
        <f>RANK(AB40,$Z40:$AC40)</f>
        <v>4</v>
      </c>
      <c r="AJ40" s="267">
        <f>RANK(AC40,$Z40:$AC40)</f>
        <v>1</v>
      </c>
      <c r="AK40" s="170">
        <f>IF(AD40="個","",IF(COUNT(Z40:AC40)=4,SUM(Z40:AC40)-MIN(Z40:AC40),IF(COUNT(Z40:AC40)=3,SUM(Z40:AC40),"")))</f>
        <v>36.5</v>
      </c>
    </row>
    <row r="41" spans="2:37" ht="13.5">
      <c r="B41" s="267">
        <v>37</v>
      </c>
      <c r="C41" s="94" t="s">
        <v>442</v>
      </c>
      <c r="D41" s="93">
        <v>113</v>
      </c>
      <c r="E41" s="93" t="s">
        <v>9</v>
      </c>
      <c r="F41" s="93">
        <v>3</v>
      </c>
      <c r="G41" s="95">
        <v>12.15</v>
      </c>
      <c r="H41" s="96">
        <v>51</v>
      </c>
      <c r="I41" s="95">
        <v>13.1</v>
      </c>
      <c r="J41" s="96">
        <v>7</v>
      </c>
      <c r="K41" s="95">
        <v>11.45</v>
      </c>
      <c r="L41" s="96">
        <v>47</v>
      </c>
      <c r="M41" s="95">
        <v>11.05</v>
      </c>
      <c r="N41" s="96">
        <v>64</v>
      </c>
      <c r="O41" s="95">
        <v>47.75</v>
      </c>
      <c r="P41">
        <v>37</v>
      </c>
      <c r="Q41" s="105" t="s">
        <v>60</v>
      </c>
      <c r="R41" s="38">
        <f>COUNTIF($O$5:$O$129,O41)</f>
        <v>1</v>
      </c>
      <c r="S41" s="267">
        <f>RANK(O41,$O$5:$O$129)</f>
        <v>37</v>
      </c>
      <c r="T41" s="267">
        <f>RANK(U41,$U$5:$U$129)</f>
        <v>36</v>
      </c>
      <c r="U41" s="372">
        <f>AD41-AE41</f>
        <v>36.7</v>
      </c>
      <c r="V41" s="267">
        <f>RANK(W41,$W$5:$W$129)</f>
        <v>32</v>
      </c>
      <c r="W41" s="372">
        <f>AD41-(AE41+AF41)</f>
        <v>25.25</v>
      </c>
      <c r="X41" s="267">
        <f>RANK(Y41,$Y$5:$Y$129)</f>
        <v>30</v>
      </c>
      <c r="Y41" s="372">
        <f>MAX(Z41:AC41)</f>
        <v>13.1</v>
      </c>
      <c r="Z41" s="42">
        <f>G41</f>
        <v>12.15</v>
      </c>
      <c r="AA41" s="42">
        <f>I41</f>
        <v>13.1</v>
      </c>
      <c r="AB41" s="42">
        <f>K41</f>
        <v>11.45</v>
      </c>
      <c r="AC41" s="42">
        <f>M41</f>
        <v>11.05</v>
      </c>
      <c r="AD41" s="403">
        <f>SUM(Z41:AC41)</f>
        <v>47.75</v>
      </c>
      <c r="AE41" s="404">
        <f>MIN(Z41:AC41)</f>
        <v>11.05</v>
      </c>
      <c r="AF41" s="405">
        <f>SMALL(Z41:AC41,2)</f>
        <v>11.45</v>
      </c>
      <c r="AG41" s="267">
        <f>RANK(Z41,$Z41:$AC41)</f>
        <v>2</v>
      </c>
      <c r="AH41" s="267">
        <f>RANK(AA41,$Z41:$AC41)</f>
        <v>1</v>
      </c>
      <c r="AI41" s="267">
        <f>RANK(AB41,$Z41:$AC41)</f>
        <v>3</v>
      </c>
      <c r="AJ41" s="267">
        <f>RANK(AC41,$Z41:$AC41)</f>
        <v>4</v>
      </c>
      <c r="AK41" s="170">
        <f>IF(AD41="個","",IF(COUNT(Z41:AC41)=4,SUM(Z41:AC41)-MIN(Z41:AC41),IF(COUNT(Z41:AC41)=3,SUM(Z41:AC41),"")))</f>
        <v>36.7</v>
      </c>
    </row>
    <row r="42" spans="2:37" ht="13.5">
      <c r="B42" s="267">
        <v>38</v>
      </c>
      <c r="C42" s="94" t="s">
        <v>64</v>
      </c>
      <c r="D42" s="93">
        <v>31</v>
      </c>
      <c r="E42" s="93" t="s">
        <v>17</v>
      </c>
      <c r="F42" s="93">
        <v>3</v>
      </c>
      <c r="G42" s="95">
        <v>12.7</v>
      </c>
      <c r="H42" s="96">
        <v>22</v>
      </c>
      <c r="I42" s="95">
        <v>11</v>
      </c>
      <c r="J42" s="96">
        <v>33</v>
      </c>
      <c r="K42" s="95">
        <v>12.4</v>
      </c>
      <c r="L42" s="96">
        <v>28</v>
      </c>
      <c r="M42" s="95">
        <v>11.45</v>
      </c>
      <c r="N42" s="96">
        <v>56</v>
      </c>
      <c r="O42" s="95">
        <v>47.55</v>
      </c>
      <c r="P42">
        <v>38</v>
      </c>
      <c r="Q42" s="38">
        <v>7</v>
      </c>
      <c r="R42" s="38">
        <f>COUNTIF($O$5:$O$129,O42)</f>
        <v>1</v>
      </c>
      <c r="S42" s="267">
        <f>RANK(O42,$O$5:$O$129)</f>
        <v>38</v>
      </c>
      <c r="T42" s="267">
        <f>RANK(U42,$U$5:$U$129)</f>
        <v>39</v>
      </c>
      <c r="U42" s="372">
        <f>AD42-AE42</f>
        <v>36.55</v>
      </c>
      <c r="V42" s="267">
        <f>RANK(W42,$W$5:$W$129)</f>
        <v>34</v>
      </c>
      <c r="W42" s="372">
        <f>AD42-(AE42+AF42)</f>
        <v>25.099999999999998</v>
      </c>
      <c r="X42" s="267">
        <f>RANK(Y42,$Y$5:$Y$129)</f>
        <v>40</v>
      </c>
      <c r="Y42" s="372">
        <f>MAX(Z42:AC42)</f>
        <v>12.7</v>
      </c>
      <c r="Z42" s="42">
        <f>G42</f>
        <v>12.7</v>
      </c>
      <c r="AA42" s="42">
        <f>I42</f>
        <v>11</v>
      </c>
      <c r="AB42" s="42">
        <f>K42</f>
        <v>12.4</v>
      </c>
      <c r="AC42" s="42">
        <f>M42</f>
        <v>11.45</v>
      </c>
      <c r="AD42" s="403">
        <f>SUM(Z42:AC42)</f>
        <v>47.55</v>
      </c>
      <c r="AE42" s="404">
        <f>MIN(Z42:AC42)</f>
        <v>11</v>
      </c>
      <c r="AF42" s="405">
        <f>SMALL(Z42:AC42,2)</f>
        <v>11.45</v>
      </c>
      <c r="AG42" s="267">
        <f>RANK(Z42,$Z42:$AC42)</f>
        <v>1</v>
      </c>
      <c r="AH42" s="267">
        <f>RANK(AA42,$Z42:$AC42)</f>
        <v>4</v>
      </c>
      <c r="AI42" s="267">
        <f>RANK(AB42,$Z42:$AC42)</f>
        <v>2</v>
      </c>
      <c r="AJ42" s="267">
        <f>RANK(AC42,$Z42:$AC42)</f>
        <v>3</v>
      </c>
      <c r="AK42" s="170">
        <f>IF(AD42="個","",IF(COUNT(Z42:AC42)=4,SUM(Z42:AC42)-MIN(Z42:AC42),IF(COUNT(Z42:AC42)=3,SUM(Z42:AC42),"")))</f>
        <v>36.55</v>
      </c>
    </row>
    <row r="43" spans="2:37" ht="13.5">
      <c r="B43" s="267">
        <v>39</v>
      </c>
      <c r="C43" s="94" t="s">
        <v>434</v>
      </c>
      <c r="D43" s="93">
        <v>124</v>
      </c>
      <c r="E43" s="93" t="s">
        <v>305</v>
      </c>
      <c r="F43" s="93">
        <v>3</v>
      </c>
      <c r="G43" s="95">
        <v>12.4</v>
      </c>
      <c r="H43" s="96">
        <v>42</v>
      </c>
      <c r="I43" s="95">
        <v>10.35</v>
      </c>
      <c r="J43" s="96">
        <v>44</v>
      </c>
      <c r="K43" s="95">
        <v>11.9</v>
      </c>
      <c r="L43" s="96">
        <v>42</v>
      </c>
      <c r="M43" s="95">
        <v>12.55</v>
      </c>
      <c r="N43" s="96">
        <v>30</v>
      </c>
      <c r="O43" s="95">
        <v>47.2</v>
      </c>
      <c r="P43">
        <v>39</v>
      </c>
      <c r="Q43" s="38" t="s">
        <v>60</v>
      </c>
      <c r="R43" s="38">
        <f>COUNTIF($O$5:$O$129,O43)</f>
        <v>1</v>
      </c>
      <c r="S43" s="267">
        <f>RANK(O43,$O$5:$O$129)</f>
        <v>39</v>
      </c>
      <c r="T43" s="267">
        <f>RANK(U43,$U$5:$U$129)</f>
        <v>35</v>
      </c>
      <c r="U43" s="372">
        <f>AD43-AE43</f>
        <v>36.85</v>
      </c>
      <c r="V43" s="267">
        <f>RANK(W43,$W$5:$W$129)</f>
        <v>37</v>
      </c>
      <c r="W43" s="372">
        <f>AD43-(AE43+AF43)</f>
        <v>24.950000000000003</v>
      </c>
      <c r="X43" s="267">
        <f>RANK(Y43,$Y$5:$Y$129)</f>
        <v>48</v>
      </c>
      <c r="Y43" s="372">
        <f>MAX(Z43:AC43)</f>
        <v>12.55</v>
      </c>
      <c r="Z43" s="42">
        <f>G43</f>
        <v>12.4</v>
      </c>
      <c r="AA43" s="42">
        <f>I43</f>
        <v>10.35</v>
      </c>
      <c r="AB43" s="42">
        <f>K43</f>
        <v>11.9</v>
      </c>
      <c r="AC43" s="42">
        <f>M43</f>
        <v>12.55</v>
      </c>
      <c r="AD43" s="403">
        <f>SUM(Z43:AC43)</f>
        <v>47.2</v>
      </c>
      <c r="AE43" s="404">
        <f>MIN(Z43:AC43)</f>
        <v>10.35</v>
      </c>
      <c r="AF43" s="405">
        <f>SMALL(Z43:AC43,2)</f>
        <v>11.9</v>
      </c>
      <c r="AG43" s="267">
        <f>RANK(Z43,$Z43:$AC43)</f>
        <v>2</v>
      </c>
      <c r="AH43" s="267">
        <f>RANK(AA43,$Z43:$AC43)</f>
        <v>4</v>
      </c>
      <c r="AI43" s="267">
        <f>RANK(AB43,$Z43:$AC43)</f>
        <v>3</v>
      </c>
      <c r="AJ43" s="267">
        <f>RANK(AC43,$Z43:$AC43)</f>
        <v>1</v>
      </c>
      <c r="AK43" s="170">
        <f>IF(AD43="個","",IF(COUNT(Z43:AC43)=4,SUM(Z43:AC43)-MIN(Z43:AC43),IF(COUNT(Z43:AC43)=3,SUM(Z43:AC43),"")))</f>
        <v>36.85</v>
      </c>
    </row>
    <row r="44" spans="2:37" ht="13.5">
      <c r="B44" s="267">
        <v>40</v>
      </c>
      <c r="C44" s="94" t="s">
        <v>63</v>
      </c>
      <c r="D44" s="93">
        <v>71</v>
      </c>
      <c r="E44" s="93" t="s">
        <v>19</v>
      </c>
      <c r="F44" s="93">
        <v>3</v>
      </c>
      <c r="G44" s="95">
        <v>12.5</v>
      </c>
      <c r="H44" s="96">
        <v>37</v>
      </c>
      <c r="I44" s="95">
        <v>9.35</v>
      </c>
      <c r="J44" s="96">
        <v>59</v>
      </c>
      <c r="K44" s="95">
        <v>13.45</v>
      </c>
      <c r="L44" s="96">
        <v>8</v>
      </c>
      <c r="M44" s="95">
        <v>11.65</v>
      </c>
      <c r="N44" s="96">
        <v>50</v>
      </c>
      <c r="O44" s="95">
        <v>46.949999999999996</v>
      </c>
      <c r="P44">
        <v>40</v>
      </c>
      <c r="Q44" s="105">
        <v>6</v>
      </c>
      <c r="R44" s="38">
        <f>COUNTIF($O$5:$O$129,O44)</f>
        <v>1</v>
      </c>
      <c r="S44" s="267">
        <f>RANK(O44,$O$5:$O$129)</f>
        <v>40</v>
      </c>
      <c r="T44" s="267">
        <f>RANK(U44,$U$5:$U$129)</f>
        <v>29</v>
      </c>
      <c r="U44" s="372">
        <f>AD44-AE44</f>
        <v>37.599999999999994</v>
      </c>
      <c r="V44" s="267">
        <f>RANK(W44,$W$5:$W$129)</f>
        <v>22</v>
      </c>
      <c r="W44" s="372">
        <f>AD44-(AE44+AF44)</f>
        <v>25.949999999999996</v>
      </c>
      <c r="X44" s="267">
        <f>RANK(Y44,$Y$5:$Y$129)</f>
        <v>19</v>
      </c>
      <c r="Y44" s="372">
        <f>MAX(Z44:AC44)</f>
        <v>13.45</v>
      </c>
      <c r="Z44" s="42">
        <f>G44</f>
        <v>12.5</v>
      </c>
      <c r="AA44" s="42">
        <f>I44</f>
        <v>9.35</v>
      </c>
      <c r="AB44" s="42">
        <f>K44</f>
        <v>13.45</v>
      </c>
      <c r="AC44" s="42">
        <f>M44</f>
        <v>11.65</v>
      </c>
      <c r="AD44" s="403">
        <f>SUM(Z44:AC44)</f>
        <v>46.949999999999996</v>
      </c>
      <c r="AE44" s="404">
        <f>MIN(Z44:AC44)</f>
        <v>9.35</v>
      </c>
      <c r="AF44" s="405">
        <f>SMALL(Z44:AC44,2)</f>
        <v>11.65</v>
      </c>
      <c r="AG44" s="267">
        <f>RANK(Z44,$Z44:$AC44)</f>
        <v>2</v>
      </c>
      <c r="AH44" s="267">
        <f>RANK(AA44,$Z44:$AC44)</f>
        <v>4</v>
      </c>
      <c r="AI44" s="267">
        <f>RANK(AB44,$Z44:$AC44)</f>
        <v>1</v>
      </c>
      <c r="AJ44" s="267">
        <f>RANK(AC44,$Z44:$AC44)</f>
        <v>3</v>
      </c>
      <c r="AK44" s="170">
        <f>IF(AD44="個","",IF(COUNT(Z44:AC44)=4,SUM(Z44:AC44)-MIN(Z44:AC44),IF(COUNT(Z44:AC44)=3,SUM(Z44:AC44),"")))</f>
        <v>37.599999999999994</v>
      </c>
    </row>
    <row r="45" spans="2:37" ht="13.5">
      <c r="B45" s="267">
        <v>41</v>
      </c>
      <c r="C45" s="94" t="s">
        <v>72</v>
      </c>
      <c r="D45" s="93">
        <v>6</v>
      </c>
      <c r="E45" s="93" t="s">
        <v>75</v>
      </c>
      <c r="F45" s="93">
        <v>3</v>
      </c>
      <c r="G45" s="95">
        <v>11.2</v>
      </c>
      <c r="H45" s="96">
        <v>75</v>
      </c>
      <c r="I45" s="95">
        <v>10.7</v>
      </c>
      <c r="J45" s="96">
        <v>37</v>
      </c>
      <c r="K45" s="95">
        <v>12.65</v>
      </c>
      <c r="L45" s="96">
        <v>25</v>
      </c>
      <c r="M45" s="95">
        <v>11.9</v>
      </c>
      <c r="N45" s="96">
        <v>42</v>
      </c>
      <c r="O45" s="95">
        <v>46.45</v>
      </c>
      <c r="P45">
        <v>41</v>
      </c>
      <c r="Q45" s="105">
        <v>9</v>
      </c>
      <c r="R45" s="38">
        <f>COUNTIF($O$5:$O$129,O45)</f>
        <v>2</v>
      </c>
      <c r="S45" s="267">
        <f>RANK(O45,$O$5:$O$129)</f>
        <v>41</v>
      </c>
      <c r="T45" s="267">
        <f>RANK(U45,$U$5:$U$129)</f>
        <v>45</v>
      </c>
      <c r="U45" s="372">
        <f>AD45-AE45</f>
        <v>35.75</v>
      </c>
      <c r="V45" s="267">
        <f>RANK(W45,$W$5:$W$129)</f>
        <v>47</v>
      </c>
      <c r="W45" s="372">
        <f>AD45-(AE45+AF45)</f>
        <v>24.549999999999997</v>
      </c>
      <c r="X45" s="267">
        <f>RANK(Y45,$Y$5:$Y$129)</f>
        <v>42</v>
      </c>
      <c r="Y45" s="372">
        <f>MAX(Z45:AC45)</f>
        <v>12.65</v>
      </c>
      <c r="Z45" s="42">
        <f>G45</f>
        <v>11.2</v>
      </c>
      <c r="AA45" s="42">
        <f>I45</f>
        <v>10.7</v>
      </c>
      <c r="AB45" s="42">
        <f>K45</f>
        <v>12.65</v>
      </c>
      <c r="AC45" s="42">
        <f>M45</f>
        <v>11.9</v>
      </c>
      <c r="AD45" s="403">
        <f>SUM(Z45:AC45)</f>
        <v>46.449999999999996</v>
      </c>
      <c r="AE45" s="404">
        <f>MIN(Z45:AC45)</f>
        <v>10.7</v>
      </c>
      <c r="AF45" s="405">
        <f>SMALL(Z45:AC45,2)</f>
        <v>11.2</v>
      </c>
      <c r="AG45" s="267">
        <f>RANK(Z45,$Z45:$AC45)</f>
        <v>3</v>
      </c>
      <c r="AH45" s="267">
        <f>RANK(AA45,$Z45:$AC45)</f>
        <v>4</v>
      </c>
      <c r="AI45" s="267">
        <f>RANK(AB45,$Z45:$AC45)</f>
        <v>1</v>
      </c>
      <c r="AJ45" s="267">
        <f>RANK(AC45,$Z45:$AC45)</f>
        <v>2</v>
      </c>
      <c r="AK45" s="170">
        <f>IF(AD45="個","",IF(COUNT(Z45:AC45)=4,SUM(Z45:AC45)-MIN(Z45:AC45),IF(COUNT(Z45:AC45)=3,SUM(Z45:AC45),"")))</f>
        <v>35.75</v>
      </c>
    </row>
    <row r="46" spans="2:37" ht="13.5">
      <c r="B46" s="267">
        <v>42</v>
      </c>
      <c r="C46" s="94" t="s">
        <v>473</v>
      </c>
      <c r="D46" s="93">
        <v>56</v>
      </c>
      <c r="E46" s="93" t="s">
        <v>91</v>
      </c>
      <c r="F46" s="93">
        <v>3</v>
      </c>
      <c r="G46" s="95">
        <v>12.1</v>
      </c>
      <c r="H46" s="96">
        <v>54</v>
      </c>
      <c r="I46" s="95">
        <v>11.5</v>
      </c>
      <c r="J46" s="96">
        <v>27</v>
      </c>
      <c r="K46" s="95">
        <v>11.05</v>
      </c>
      <c r="L46" s="96">
        <v>49</v>
      </c>
      <c r="M46" s="95">
        <v>11.8</v>
      </c>
      <c r="N46" s="96">
        <v>45</v>
      </c>
      <c r="O46" s="95">
        <v>46.45</v>
      </c>
      <c r="P46">
        <v>41</v>
      </c>
      <c r="Q46" s="38">
        <v>2</v>
      </c>
      <c r="R46" s="38">
        <f>COUNTIF($O$5:$O$129,O46)</f>
        <v>2</v>
      </c>
      <c r="S46" s="267">
        <f>RANK(O46,$O$5:$O$129)</f>
        <v>41</v>
      </c>
      <c r="T46" s="267">
        <f>RANK(U46,$U$5:$U$129)</f>
        <v>48</v>
      </c>
      <c r="U46" s="372">
        <f>AD46-AE46</f>
        <v>35.400000000000006</v>
      </c>
      <c r="V46" s="267">
        <f>RANK(W46,$W$5:$W$129)</f>
        <v>59</v>
      </c>
      <c r="W46" s="372">
        <f>AD46-(AE46+AF46)</f>
        <v>23.900000000000002</v>
      </c>
      <c r="X46" s="267">
        <f>RANK(Y46,$Y$5:$Y$129)</f>
        <v>62</v>
      </c>
      <c r="Y46" s="372">
        <f>MAX(Z46:AC46)</f>
        <v>12.1</v>
      </c>
      <c r="Z46" s="42">
        <f>G46</f>
        <v>12.1</v>
      </c>
      <c r="AA46" s="42">
        <f>I46</f>
        <v>11.5</v>
      </c>
      <c r="AB46" s="42">
        <f>K46</f>
        <v>11.05</v>
      </c>
      <c r="AC46" s="42">
        <f>M46</f>
        <v>11.8</v>
      </c>
      <c r="AD46" s="403">
        <f>SUM(Z46:AC46)</f>
        <v>46.45</v>
      </c>
      <c r="AE46" s="404">
        <f>MIN(Z46:AC46)</f>
        <v>11.05</v>
      </c>
      <c r="AF46" s="405">
        <f>SMALL(Z46:AC46,2)</f>
        <v>11.5</v>
      </c>
      <c r="AG46" s="267">
        <f>RANK(Z46,$Z46:$AC46)</f>
        <v>1</v>
      </c>
      <c r="AH46" s="267">
        <f>RANK(AA46,$Z46:$AC46)</f>
        <v>3</v>
      </c>
      <c r="AI46" s="267">
        <f>RANK(AB46,$Z46:$AC46)</f>
        <v>4</v>
      </c>
      <c r="AJ46" s="267">
        <f>RANK(AC46,$Z46:$AC46)</f>
        <v>2</v>
      </c>
      <c r="AK46" s="170">
        <f>IF(AD46="個","",IF(COUNT(Z46:AC46)=4,SUM(Z46:AC46)-MIN(Z46:AC46),IF(COUNT(Z46:AC46)=3,SUM(Z46:AC46),"")))</f>
        <v>35.400000000000006</v>
      </c>
    </row>
    <row r="47" spans="2:37" ht="13.5">
      <c r="B47" s="267">
        <v>43</v>
      </c>
      <c r="C47" s="94" t="s">
        <v>441</v>
      </c>
      <c r="D47" s="93">
        <v>103</v>
      </c>
      <c r="E47" s="93" t="s">
        <v>59</v>
      </c>
      <c r="F47" s="93">
        <v>2</v>
      </c>
      <c r="G47" s="95">
        <v>12.3</v>
      </c>
      <c r="H47" s="96">
        <v>47</v>
      </c>
      <c r="I47" s="95">
        <v>10.7</v>
      </c>
      <c r="J47" s="96">
        <v>37</v>
      </c>
      <c r="K47" s="95">
        <v>12</v>
      </c>
      <c r="L47" s="96">
        <v>39</v>
      </c>
      <c r="M47" s="95">
        <v>11.15</v>
      </c>
      <c r="N47" s="96">
        <v>61</v>
      </c>
      <c r="O47" s="95">
        <v>46.15</v>
      </c>
      <c r="P47">
        <v>43</v>
      </c>
      <c r="Q47" s="38" t="s">
        <v>60</v>
      </c>
      <c r="R47" s="38">
        <f>COUNTIF($O$5:$O$129,O47)</f>
        <v>1</v>
      </c>
      <c r="S47" s="267">
        <f>RANK(O47,$O$5:$O$129)</f>
        <v>43</v>
      </c>
      <c r="T47" s="267">
        <f>RANK(U47,$U$5:$U$129)</f>
        <v>47</v>
      </c>
      <c r="U47" s="372">
        <f>AD47-AE47</f>
        <v>35.45</v>
      </c>
      <c r="V47" s="267">
        <f>RANK(W47,$W$5:$W$129)</f>
        <v>50</v>
      </c>
      <c r="W47" s="372">
        <f>AD47-(AE47+AF47)</f>
        <v>24.299999999999997</v>
      </c>
      <c r="X47" s="267">
        <f>RANK(Y47,$Y$5:$Y$129)</f>
        <v>61</v>
      </c>
      <c r="Y47" s="372">
        <f>MAX(Z47:AC47)</f>
        <v>12.3</v>
      </c>
      <c r="Z47" s="42">
        <f>G47</f>
        <v>12.3</v>
      </c>
      <c r="AA47" s="42">
        <f>I47</f>
        <v>10.7</v>
      </c>
      <c r="AB47" s="42">
        <f>K47</f>
        <v>12</v>
      </c>
      <c r="AC47" s="42">
        <f>M47</f>
        <v>11.15</v>
      </c>
      <c r="AD47" s="403">
        <f>SUM(Z47:AC47)</f>
        <v>46.15</v>
      </c>
      <c r="AE47" s="404">
        <f>MIN(Z47:AC47)</f>
        <v>10.7</v>
      </c>
      <c r="AF47" s="405">
        <f>SMALL(Z47:AC47,2)</f>
        <v>11.15</v>
      </c>
      <c r="AG47" s="267">
        <f>RANK(Z47,$Z47:$AC47)</f>
        <v>1</v>
      </c>
      <c r="AH47" s="267">
        <f>RANK(AA47,$Z47:$AC47)</f>
        <v>4</v>
      </c>
      <c r="AI47" s="267">
        <f>RANK(AB47,$Z47:$AC47)</f>
        <v>2</v>
      </c>
      <c r="AJ47" s="267">
        <f>RANK(AC47,$Z47:$AC47)</f>
        <v>3</v>
      </c>
      <c r="AK47" s="170">
        <f>IF(AD47="個","",IF(COUNT(Z47:AC47)=4,SUM(Z47:AC47)-MIN(Z47:AC47),IF(COUNT(Z47:AC47)=3,SUM(Z47:AC47),"")))</f>
        <v>35.45</v>
      </c>
    </row>
    <row r="48" spans="2:37" ht="13.5">
      <c r="B48" s="267">
        <v>44</v>
      </c>
      <c r="C48" s="94" t="s">
        <v>64</v>
      </c>
      <c r="D48" s="93">
        <v>33</v>
      </c>
      <c r="E48" s="93" t="s">
        <v>228</v>
      </c>
      <c r="F48" s="93">
        <v>1</v>
      </c>
      <c r="G48" s="95">
        <v>11.55</v>
      </c>
      <c r="H48" s="96">
        <v>67</v>
      </c>
      <c r="I48" s="95">
        <v>10.05</v>
      </c>
      <c r="J48" s="96">
        <v>51</v>
      </c>
      <c r="K48" s="95">
        <v>12.45</v>
      </c>
      <c r="L48" s="96">
        <v>27</v>
      </c>
      <c r="M48" s="95">
        <v>12.05</v>
      </c>
      <c r="N48" s="96">
        <v>39</v>
      </c>
      <c r="O48" s="95">
        <v>46.099999999999994</v>
      </c>
      <c r="P48">
        <v>44</v>
      </c>
      <c r="Q48" s="105">
        <v>7</v>
      </c>
      <c r="R48" s="38">
        <f>COUNTIF($O$5:$O$129,O48)</f>
        <v>1</v>
      </c>
      <c r="S48" s="267">
        <f>RANK(O48,$O$5:$O$129)</f>
        <v>44</v>
      </c>
      <c r="T48" s="267">
        <f>RANK(U48,$U$5:$U$129)</f>
        <v>43</v>
      </c>
      <c r="U48" s="372">
        <f>AD48-AE48</f>
        <v>36.05</v>
      </c>
      <c r="V48" s="267">
        <f>RANK(W48,$W$5:$W$129)</f>
        <v>49</v>
      </c>
      <c r="W48" s="372">
        <f>AD48-(AE48+AF48)</f>
        <v>24.499999999999993</v>
      </c>
      <c r="X48" s="267">
        <f>RANK(Y48,$Y$5:$Y$129)</f>
        <v>54</v>
      </c>
      <c r="Y48" s="372">
        <f>MAX(Z48:AC48)</f>
        <v>12.45</v>
      </c>
      <c r="Z48" s="42">
        <f>G48</f>
        <v>11.55</v>
      </c>
      <c r="AA48" s="42">
        <f>I48</f>
        <v>10.05</v>
      </c>
      <c r="AB48" s="42">
        <f>K48</f>
        <v>12.45</v>
      </c>
      <c r="AC48" s="42">
        <f>M48</f>
        <v>12.05</v>
      </c>
      <c r="AD48" s="403">
        <f>SUM(Z48:AC48)</f>
        <v>46.099999999999994</v>
      </c>
      <c r="AE48" s="404">
        <f>MIN(Z48:AC48)</f>
        <v>10.05</v>
      </c>
      <c r="AF48" s="405">
        <f>SMALL(Z48:AC48,2)</f>
        <v>11.55</v>
      </c>
      <c r="AG48" s="267">
        <f>RANK(Z48,$Z48:$AC48)</f>
        <v>3</v>
      </c>
      <c r="AH48" s="267">
        <f>RANK(AA48,$Z48:$AC48)</f>
        <v>4</v>
      </c>
      <c r="AI48" s="267">
        <f>RANK(AB48,$Z48:$AC48)</f>
        <v>1</v>
      </c>
      <c r="AJ48" s="267">
        <f>RANK(AC48,$Z48:$AC48)</f>
        <v>2</v>
      </c>
      <c r="AK48" s="170">
        <f>IF(AD48="個","",IF(COUNT(Z48:AC48)=4,SUM(Z48:AC48)-MIN(Z48:AC48),IF(COUNT(Z48:AC48)=3,SUM(Z48:AC48),"")))</f>
        <v>36.05</v>
      </c>
    </row>
    <row r="49" spans="2:37" ht="13.5">
      <c r="B49" s="267">
        <v>45</v>
      </c>
      <c r="C49" s="94" t="s">
        <v>65</v>
      </c>
      <c r="D49" s="93">
        <v>43</v>
      </c>
      <c r="E49" s="93" t="s">
        <v>458</v>
      </c>
      <c r="F49" s="93">
        <v>3</v>
      </c>
      <c r="G49" s="95">
        <v>11.4</v>
      </c>
      <c r="H49" s="96">
        <v>70</v>
      </c>
      <c r="I49" s="95">
        <v>10</v>
      </c>
      <c r="J49" s="96">
        <v>52</v>
      </c>
      <c r="K49" s="95">
        <v>11.55</v>
      </c>
      <c r="L49" s="96">
        <v>45</v>
      </c>
      <c r="M49" s="95">
        <v>12.6</v>
      </c>
      <c r="N49" s="96">
        <v>28</v>
      </c>
      <c r="O49" s="95">
        <v>45.550000000000004</v>
      </c>
      <c r="P49">
        <v>45</v>
      </c>
      <c r="Q49" s="105">
        <v>5</v>
      </c>
      <c r="R49" s="38">
        <f>COUNTIF($O$5:$O$129,O49)</f>
        <v>1</v>
      </c>
      <c r="S49" s="267">
        <f>RANK(O49,$O$5:$O$129)</f>
        <v>45</v>
      </c>
      <c r="T49" s="267">
        <f>RANK(U49,$U$5:$U$129)</f>
        <v>46</v>
      </c>
      <c r="U49" s="372">
        <f>AD49-AE49</f>
        <v>35.550000000000004</v>
      </c>
      <c r="V49" s="267">
        <f>RANK(W49,$W$5:$W$129)</f>
        <v>51</v>
      </c>
      <c r="W49" s="372">
        <f>AD49-(AE49+AF49)</f>
        <v>24.150000000000006</v>
      </c>
      <c r="X49" s="267">
        <f>RANK(Y49,$Y$5:$Y$129)</f>
        <v>45</v>
      </c>
      <c r="Y49" s="372">
        <f>MAX(Z49:AC49)</f>
        <v>12.6</v>
      </c>
      <c r="Z49" s="42">
        <f>G49</f>
        <v>11.4</v>
      </c>
      <c r="AA49" s="42">
        <f>I49</f>
        <v>10</v>
      </c>
      <c r="AB49" s="42">
        <f>K49</f>
        <v>11.55</v>
      </c>
      <c r="AC49" s="42">
        <f>M49</f>
        <v>12.6</v>
      </c>
      <c r="AD49" s="403">
        <f>SUM(Z49:AC49)</f>
        <v>45.550000000000004</v>
      </c>
      <c r="AE49" s="404">
        <f>MIN(Z49:AC49)</f>
        <v>10</v>
      </c>
      <c r="AF49" s="405">
        <f>SMALL(Z49:AC49,2)</f>
        <v>11.4</v>
      </c>
      <c r="AG49" s="267">
        <f>RANK(Z49,$Z49:$AC49)</f>
        <v>3</v>
      </c>
      <c r="AH49" s="267">
        <f>RANK(AA49,$Z49:$AC49)</f>
        <v>4</v>
      </c>
      <c r="AI49" s="267">
        <f>RANK(AB49,$Z49:$AC49)</f>
        <v>2</v>
      </c>
      <c r="AJ49" s="267">
        <f>RANK(AC49,$Z49:$AC49)</f>
        <v>1</v>
      </c>
      <c r="AK49" s="170">
        <f>IF(AD49="個","",IF(COUNT(Z49:AC49)=4,SUM(Z49:AC49)-MIN(Z49:AC49),IF(COUNT(Z49:AC49)=3,SUM(Z49:AC49),"")))</f>
        <v>35.550000000000004</v>
      </c>
    </row>
    <row r="50" spans="2:37" ht="13.5">
      <c r="B50" s="267">
        <v>46</v>
      </c>
      <c r="C50" s="94" t="s">
        <v>68</v>
      </c>
      <c r="D50" s="93">
        <v>2</v>
      </c>
      <c r="E50" s="93" t="s">
        <v>69</v>
      </c>
      <c r="F50" s="93">
        <v>3</v>
      </c>
      <c r="G50" s="95">
        <v>12.85</v>
      </c>
      <c r="H50" s="96">
        <v>18</v>
      </c>
      <c r="I50" s="95">
        <v>10.6</v>
      </c>
      <c r="J50" s="96">
        <v>39</v>
      </c>
      <c r="K50" s="95">
        <v>10.3</v>
      </c>
      <c r="L50" s="96">
        <v>59</v>
      </c>
      <c r="M50" s="95">
        <v>11.65</v>
      </c>
      <c r="N50" s="96">
        <v>50</v>
      </c>
      <c r="O50" s="95">
        <v>45.4</v>
      </c>
      <c r="P50">
        <v>46</v>
      </c>
      <c r="Q50" s="38">
        <v>10</v>
      </c>
      <c r="R50" s="38">
        <f>COUNTIF($O$5:$O$129,O50)</f>
        <v>1</v>
      </c>
      <c r="S50" s="267">
        <f>RANK(O50,$O$5:$O$129)</f>
        <v>46</v>
      </c>
      <c r="T50" s="267">
        <f>RANK(U50,$U$5:$U$129)</f>
        <v>52</v>
      </c>
      <c r="U50" s="372">
        <f>AD50-AE50</f>
        <v>35.099999999999994</v>
      </c>
      <c r="V50" s="267">
        <f>RANK(W50,$W$5:$W$129)</f>
        <v>48</v>
      </c>
      <c r="W50" s="372">
        <f>AD50-(AE50+AF50)</f>
        <v>24.5</v>
      </c>
      <c r="X50" s="267">
        <f>RANK(Y50,$Y$5:$Y$129)</f>
        <v>35</v>
      </c>
      <c r="Y50" s="372">
        <f>MAX(Z50:AC50)</f>
        <v>12.85</v>
      </c>
      <c r="Z50" s="42">
        <f>G50</f>
        <v>12.85</v>
      </c>
      <c r="AA50" s="42">
        <f>I50</f>
        <v>10.6</v>
      </c>
      <c r="AB50" s="42">
        <f>K50</f>
        <v>10.3</v>
      </c>
      <c r="AC50" s="42">
        <f>M50</f>
        <v>11.65</v>
      </c>
      <c r="AD50" s="403">
        <f>SUM(Z50:AC50)</f>
        <v>45.4</v>
      </c>
      <c r="AE50" s="404">
        <f>MIN(Z50:AC50)</f>
        <v>10.3</v>
      </c>
      <c r="AF50" s="405">
        <f>SMALL(Z50:AC50,2)</f>
        <v>10.6</v>
      </c>
      <c r="AG50" s="267">
        <f>RANK(Z50,$Z50:$AC50)</f>
        <v>1</v>
      </c>
      <c r="AH50" s="267">
        <f>RANK(AA50,$Z50:$AC50)</f>
        <v>3</v>
      </c>
      <c r="AI50" s="267">
        <f>RANK(AB50,$Z50:$AC50)</f>
        <v>4</v>
      </c>
      <c r="AJ50" s="267">
        <f>RANK(AC50,$Z50:$AC50)</f>
        <v>2</v>
      </c>
      <c r="AK50" s="170">
        <f>IF(AD50="個","",IF(COUNT(Z50:AC50)=4,SUM(Z50:AC50)-MIN(Z50:AC50),IF(COUNT(Z50:AC50)=3,SUM(Z50:AC50),"")))</f>
        <v>35.099999999999994</v>
      </c>
    </row>
    <row r="51" spans="2:37" ht="13.5">
      <c r="B51" s="267">
        <v>47</v>
      </c>
      <c r="C51" s="94" t="s">
        <v>65</v>
      </c>
      <c r="D51" s="93">
        <v>44</v>
      </c>
      <c r="E51" s="93" t="s">
        <v>332</v>
      </c>
      <c r="F51" s="93">
        <v>1</v>
      </c>
      <c r="G51" s="95">
        <v>13.4</v>
      </c>
      <c r="H51" s="96">
        <v>9</v>
      </c>
      <c r="I51" s="95">
        <v>10</v>
      </c>
      <c r="J51" s="96">
        <v>52</v>
      </c>
      <c r="K51" s="95">
        <v>10.3</v>
      </c>
      <c r="L51" s="96">
        <v>59</v>
      </c>
      <c r="M51" s="95">
        <v>11.65</v>
      </c>
      <c r="N51" s="96">
        <v>50</v>
      </c>
      <c r="O51" s="95">
        <v>45.35</v>
      </c>
      <c r="P51">
        <v>47</v>
      </c>
      <c r="Q51" s="38">
        <v>5</v>
      </c>
      <c r="R51" s="38">
        <f>COUNTIF($O$5:$O$129,O51)</f>
        <v>1</v>
      </c>
      <c r="S51" s="267">
        <f>RANK(O51,$O$5:$O$129)</f>
        <v>47</v>
      </c>
      <c r="T51" s="267">
        <f>RANK(U51,$U$5:$U$129)</f>
        <v>49</v>
      </c>
      <c r="U51" s="372">
        <f>AD51-AE51</f>
        <v>35.35</v>
      </c>
      <c r="V51" s="267">
        <f>RANK(W51,$W$5:$W$129)</f>
        <v>36</v>
      </c>
      <c r="W51" s="372">
        <f>AD51-(AE51+AF51)</f>
        <v>25.05</v>
      </c>
      <c r="X51" s="267">
        <f>RANK(Y51,$Y$5:$Y$129)</f>
        <v>21</v>
      </c>
      <c r="Y51" s="372">
        <f>MAX(Z51:AC51)</f>
        <v>13.4</v>
      </c>
      <c r="Z51" s="42">
        <f>G51</f>
        <v>13.4</v>
      </c>
      <c r="AA51" s="42">
        <f>I51</f>
        <v>10</v>
      </c>
      <c r="AB51" s="42">
        <f>K51</f>
        <v>10.3</v>
      </c>
      <c r="AC51" s="42">
        <f>M51</f>
        <v>11.65</v>
      </c>
      <c r="AD51" s="403">
        <f>SUM(Z51:AC51)</f>
        <v>45.35</v>
      </c>
      <c r="AE51" s="404">
        <f>MIN(Z51:AC51)</f>
        <v>10</v>
      </c>
      <c r="AF51" s="405">
        <f>SMALL(Z51:AC51,2)</f>
        <v>10.3</v>
      </c>
      <c r="AG51" s="267">
        <f>RANK(Z51,$Z51:$AC51)</f>
        <v>1</v>
      </c>
      <c r="AH51" s="267">
        <f>RANK(AA51,$Z51:$AC51)</f>
        <v>4</v>
      </c>
      <c r="AI51" s="267">
        <f>RANK(AB51,$Z51:$AC51)</f>
        <v>3</v>
      </c>
      <c r="AJ51" s="267">
        <f>RANK(AC51,$Z51:$AC51)</f>
        <v>2</v>
      </c>
      <c r="AK51" s="170">
        <f>IF(AD51="個","",IF(COUNT(Z51:AC51)=4,SUM(Z51:AC51)-MIN(Z51:AC51),IF(COUNT(Z51:AC51)=3,SUM(Z51:AC51),"")))</f>
        <v>35.35</v>
      </c>
    </row>
    <row r="52" spans="2:37" ht="13.5">
      <c r="B52" s="267">
        <v>48</v>
      </c>
      <c r="C52" s="94" t="s">
        <v>63</v>
      </c>
      <c r="D52" s="93">
        <v>72</v>
      </c>
      <c r="E52" s="93" t="s">
        <v>333</v>
      </c>
      <c r="F52" s="93">
        <v>2</v>
      </c>
      <c r="G52" s="95">
        <v>12.15</v>
      </c>
      <c r="H52" s="96">
        <v>51</v>
      </c>
      <c r="I52" s="95">
        <v>9.15</v>
      </c>
      <c r="J52" s="96">
        <v>63</v>
      </c>
      <c r="K52" s="95">
        <v>12.8</v>
      </c>
      <c r="L52" s="96">
        <v>20</v>
      </c>
      <c r="M52" s="95">
        <v>11.15</v>
      </c>
      <c r="N52" s="96">
        <v>61</v>
      </c>
      <c r="O52" s="95">
        <v>45.25</v>
      </c>
      <c r="P52" s="100">
        <v>48</v>
      </c>
      <c r="Q52" s="106">
        <v>6</v>
      </c>
      <c r="R52" s="38">
        <f>COUNTIF($O$5:$O$129,O52)</f>
        <v>1</v>
      </c>
      <c r="S52" s="267">
        <f>RANK(O52,$O$5:$O$129)</f>
        <v>48</v>
      </c>
      <c r="T52" s="267">
        <f>RANK(U52,$U$5:$U$129)</f>
        <v>42</v>
      </c>
      <c r="U52" s="372">
        <f>AD52-AE52</f>
        <v>36.1</v>
      </c>
      <c r="V52" s="267">
        <f>RANK(W52,$W$5:$W$129)</f>
        <v>38</v>
      </c>
      <c r="W52" s="372">
        <f>AD52-(AE52+AF52)</f>
        <v>24.95</v>
      </c>
      <c r="X52" s="267">
        <f>RANK(Y52,$Y$5:$Y$129)</f>
        <v>37</v>
      </c>
      <c r="Y52" s="372">
        <f>MAX(Z52:AC52)</f>
        <v>12.8</v>
      </c>
      <c r="Z52" s="42">
        <f>G52</f>
        <v>12.15</v>
      </c>
      <c r="AA52" s="42">
        <f>I52</f>
        <v>9.15</v>
      </c>
      <c r="AB52" s="42">
        <f>K52</f>
        <v>12.8</v>
      </c>
      <c r="AC52" s="42">
        <f>M52</f>
        <v>11.15</v>
      </c>
      <c r="AD52" s="403">
        <f>SUM(Z52:AC52)</f>
        <v>45.25</v>
      </c>
      <c r="AE52" s="404">
        <f>MIN(Z52:AC52)</f>
        <v>9.15</v>
      </c>
      <c r="AF52" s="405">
        <f>SMALL(Z52:AC52,2)</f>
        <v>11.15</v>
      </c>
      <c r="AG52" s="267">
        <f>RANK(Z52,$Z52:$AC52)</f>
        <v>2</v>
      </c>
      <c r="AH52" s="267">
        <f>RANK(AA52,$Z52:$AC52)</f>
        <v>4</v>
      </c>
      <c r="AI52" s="267">
        <f>RANK(AB52,$Z52:$AC52)</f>
        <v>1</v>
      </c>
      <c r="AJ52" s="267">
        <f>RANK(AC52,$Z52:$AC52)</f>
        <v>3</v>
      </c>
      <c r="AK52" s="170">
        <f>IF(AD52="個","",IF(COUNT(Z52:AC52)=4,SUM(Z52:AC52)-MIN(Z52:AC52),IF(COUNT(Z52:AC52)=3,SUM(Z52:AC52),"")))</f>
        <v>36.1</v>
      </c>
    </row>
    <row r="53" spans="2:37" ht="13.5">
      <c r="B53" s="267">
        <v>49</v>
      </c>
      <c r="C53" s="94" t="s">
        <v>63</v>
      </c>
      <c r="D53" s="93">
        <v>74</v>
      </c>
      <c r="E53" s="93" t="s">
        <v>335</v>
      </c>
      <c r="F53" s="93">
        <v>1</v>
      </c>
      <c r="G53" s="95">
        <v>11.8</v>
      </c>
      <c r="H53" s="96">
        <v>60</v>
      </c>
      <c r="I53" s="95">
        <v>9.2</v>
      </c>
      <c r="J53" s="96">
        <v>62</v>
      </c>
      <c r="K53" s="95">
        <v>12.05</v>
      </c>
      <c r="L53" s="96">
        <v>36</v>
      </c>
      <c r="M53" s="95">
        <v>11.95</v>
      </c>
      <c r="N53" s="96">
        <v>41</v>
      </c>
      <c r="O53" s="95">
        <v>45</v>
      </c>
      <c r="P53">
        <v>49</v>
      </c>
      <c r="Q53" s="105">
        <v>6</v>
      </c>
      <c r="R53" s="38">
        <f>COUNTIF($O$5:$O$129,O53)</f>
        <v>2</v>
      </c>
      <c r="S53" s="267">
        <f>RANK(O53,$O$5:$O$129)</f>
        <v>49</v>
      </c>
      <c r="T53" s="267">
        <f>RANK(U53,$U$5:$U$129)</f>
        <v>44</v>
      </c>
      <c r="U53" s="372">
        <f>AD53-AE53</f>
        <v>35.8</v>
      </c>
      <c r="V53" s="267">
        <f>RANK(W53,$W$5:$W$129)</f>
        <v>56</v>
      </c>
      <c r="W53" s="372">
        <f>AD53-(AE53+AF53)</f>
        <v>24</v>
      </c>
      <c r="X53" s="267">
        <f>RANK(Y53,$Y$5:$Y$129)</f>
        <v>64</v>
      </c>
      <c r="Y53" s="372">
        <f>MAX(Z53:AC53)</f>
        <v>12.05</v>
      </c>
      <c r="Z53" s="42">
        <f>G53</f>
        <v>11.8</v>
      </c>
      <c r="AA53" s="42">
        <f>I53</f>
        <v>9.2</v>
      </c>
      <c r="AB53" s="42">
        <f>K53</f>
        <v>12.05</v>
      </c>
      <c r="AC53" s="42">
        <f>M53</f>
        <v>11.95</v>
      </c>
      <c r="AD53" s="403">
        <f>SUM(Z53:AC53)</f>
        <v>45</v>
      </c>
      <c r="AE53" s="404">
        <f>MIN(Z53:AC53)</f>
        <v>9.2</v>
      </c>
      <c r="AF53" s="405">
        <f>SMALL(Z53:AC53,2)</f>
        <v>11.8</v>
      </c>
      <c r="AG53" s="267">
        <f>RANK(Z53,$Z53:$AC53)</f>
        <v>3</v>
      </c>
      <c r="AH53" s="267">
        <f>RANK(AA53,$Z53:$AC53)</f>
        <v>4</v>
      </c>
      <c r="AI53" s="267">
        <f>RANK(AB53,$Z53:$AC53)</f>
        <v>1</v>
      </c>
      <c r="AJ53" s="267">
        <f>RANK(AC53,$Z53:$AC53)</f>
        <v>2</v>
      </c>
      <c r="AK53" s="170">
        <f>IF(AD53="個","",IF(COUNT(Z53:AC53)=4,SUM(Z53:AC53)-MIN(Z53:AC53),IF(COUNT(Z53:AC53)=3,SUM(Z53:AC53),"")))</f>
        <v>35.8</v>
      </c>
    </row>
    <row r="54" spans="2:37" ht="13.5">
      <c r="B54" s="267">
        <v>50</v>
      </c>
      <c r="C54" s="94" t="s">
        <v>308</v>
      </c>
      <c r="D54" s="93">
        <v>26</v>
      </c>
      <c r="E54" s="93" t="s">
        <v>78</v>
      </c>
      <c r="F54" s="93">
        <v>2</v>
      </c>
      <c r="G54" s="95">
        <v>12.55</v>
      </c>
      <c r="H54" s="96">
        <v>34</v>
      </c>
      <c r="I54" s="95">
        <v>10.1</v>
      </c>
      <c r="J54" s="96">
        <v>50</v>
      </c>
      <c r="K54" s="95">
        <v>10.1</v>
      </c>
      <c r="L54" s="96">
        <v>64</v>
      </c>
      <c r="M54" s="95">
        <v>12.25</v>
      </c>
      <c r="N54" s="96">
        <v>35</v>
      </c>
      <c r="O54" s="95">
        <v>45</v>
      </c>
      <c r="P54">
        <v>49</v>
      </c>
      <c r="Q54" s="105">
        <v>4</v>
      </c>
      <c r="R54" s="38">
        <f>COUNTIF($O$5:$O$129,O54)</f>
        <v>2</v>
      </c>
      <c r="S54" s="267">
        <f>RANK(O54,$O$5:$O$129)</f>
        <v>49</v>
      </c>
      <c r="T54" s="267">
        <f>RANK(U54,$U$5:$U$129)</f>
        <v>53</v>
      </c>
      <c r="U54" s="372">
        <f>AD54-AE54</f>
        <v>34.9</v>
      </c>
      <c r="V54" s="267">
        <f>RANK(W54,$W$5:$W$129)</f>
        <v>41</v>
      </c>
      <c r="W54" s="372">
        <f>AD54-(AE54+AF54)</f>
        <v>24.8</v>
      </c>
      <c r="X54" s="267">
        <f>RANK(Y54,$Y$5:$Y$129)</f>
        <v>48</v>
      </c>
      <c r="Y54" s="372">
        <f>MAX(Z54:AC54)</f>
        <v>12.55</v>
      </c>
      <c r="Z54" s="42">
        <f>G54</f>
        <v>12.55</v>
      </c>
      <c r="AA54" s="42">
        <f>I54</f>
        <v>10.1</v>
      </c>
      <c r="AB54" s="42">
        <f>K54</f>
        <v>10.1</v>
      </c>
      <c r="AC54" s="42">
        <f>M54</f>
        <v>12.25</v>
      </c>
      <c r="AD54" s="403">
        <f>SUM(Z54:AC54)</f>
        <v>45</v>
      </c>
      <c r="AE54" s="404">
        <f>MIN(Z54:AC54)</f>
        <v>10.1</v>
      </c>
      <c r="AF54" s="405">
        <f>SMALL(Z54:AC54,2)</f>
        <v>10.1</v>
      </c>
      <c r="AG54" s="267">
        <f>RANK(Z54,$Z54:$AC54)</f>
        <v>1</v>
      </c>
      <c r="AH54" s="267">
        <f>RANK(AA54,$Z54:$AC54)</f>
        <v>3</v>
      </c>
      <c r="AI54" s="267">
        <f>RANK(AB54,$Z54:$AC54)</f>
        <v>3</v>
      </c>
      <c r="AJ54" s="267">
        <f>RANK(AC54,$Z54:$AC54)</f>
        <v>2</v>
      </c>
      <c r="AK54" s="170">
        <f>IF(AD54="個","",IF(COUNT(Z54:AC54)=4,SUM(Z54:AC54)-MIN(Z54:AC54),IF(COUNT(Z54:AC54)=3,SUM(Z54:AC54),"")))</f>
        <v>34.9</v>
      </c>
    </row>
    <row r="55" spans="2:37" ht="13.5">
      <c r="B55" s="267">
        <v>51</v>
      </c>
      <c r="C55" s="94" t="s">
        <v>461</v>
      </c>
      <c r="D55" s="93">
        <v>111</v>
      </c>
      <c r="E55" s="93" t="s">
        <v>5</v>
      </c>
      <c r="F55" s="93">
        <v>3</v>
      </c>
      <c r="G55" s="95">
        <v>12.65</v>
      </c>
      <c r="H55" s="96">
        <v>26</v>
      </c>
      <c r="I55" s="95">
        <v>11.05</v>
      </c>
      <c r="J55" s="96">
        <v>31</v>
      </c>
      <c r="K55" s="95">
        <v>8.7</v>
      </c>
      <c r="L55" s="96">
        <v>75</v>
      </c>
      <c r="M55" s="95">
        <v>12.4</v>
      </c>
      <c r="N55" s="96">
        <v>34</v>
      </c>
      <c r="O55" s="95">
        <v>44.800000000000004</v>
      </c>
      <c r="P55">
        <v>51</v>
      </c>
      <c r="Q55" s="38" t="s">
        <v>60</v>
      </c>
      <c r="R55" s="38">
        <f>COUNTIF($O$5:$O$129,O55)</f>
        <v>1</v>
      </c>
      <c r="S55" s="267">
        <f>RANK(O55,$O$5:$O$129)</f>
        <v>51</v>
      </c>
      <c r="T55" s="267">
        <f>RANK(U55,$U$5:$U$129)</f>
        <v>41</v>
      </c>
      <c r="U55" s="372">
        <f>AD55-AE55</f>
        <v>36.10000000000001</v>
      </c>
      <c r="V55" s="267">
        <f>RANK(W55,$W$5:$W$129)</f>
        <v>35</v>
      </c>
      <c r="W55" s="372">
        <f>AD55-(AE55+AF55)</f>
        <v>25.050000000000004</v>
      </c>
      <c r="X55" s="267">
        <f>RANK(Y55,$Y$5:$Y$129)</f>
        <v>42</v>
      </c>
      <c r="Y55" s="372">
        <f>MAX(Z55:AC55)</f>
        <v>12.65</v>
      </c>
      <c r="Z55" s="42">
        <f>G55</f>
        <v>12.65</v>
      </c>
      <c r="AA55" s="42">
        <f>I55</f>
        <v>11.05</v>
      </c>
      <c r="AB55" s="42">
        <f>K55</f>
        <v>8.7</v>
      </c>
      <c r="AC55" s="42">
        <f>M55</f>
        <v>12.4</v>
      </c>
      <c r="AD55" s="403">
        <f>SUM(Z55:AC55)</f>
        <v>44.800000000000004</v>
      </c>
      <c r="AE55" s="404">
        <f>MIN(Z55:AC55)</f>
        <v>8.7</v>
      </c>
      <c r="AF55" s="405">
        <f>SMALL(Z55:AC55,2)</f>
        <v>11.05</v>
      </c>
      <c r="AG55" s="267">
        <f>RANK(Z55,$Z55:$AC55)</f>
        <v>1</v>
      </c>
      <c r="AH55" s="267">
        <f>RANK(AA55,$Z55:$AC55)</f>
        <v>3</v>
      </c>
      <c r="AI55" s="267">
        <f>RANK(AB55,$Z55:$AC55)</f>
        <v>4</v>
      </c>
      <c r="AJ55" s="267">
        <f>RANK(AC55,$Z55:$AC55)</f>
        <v>2</v>
      </c>
      <c r="AK55" s="170">
        <f>IF(AD55="個","",IF(COUNT(Z55:AC55)=4,SUM(Z55:AC55)-MIN(Z55:AC55),IF(COUNT(Z55:AC55)=3,SUM(Z55:AC55),"")))</f>
        <v>36.10000000000001</v>
      </c>
    </row>
    <row r="56" spans="2:37" ht="13.5">
      <c r="B56" s="267">
        <v>52</v>
      </c>
      <c r="C56" s="94" t="s">
        <v>62</v>
      </c>
      <c r="D56" s="93">
        <v>38</v>
      </c>
      <c r="E56" s="93" t="s">
        <v>209</v>
      </c>
      <c r="F56" s="93">
        <v>1</v>
      </c>
      <c r="G56" s="95">
        <v>12.5</v>
      </c>
      <c r="H56" s="96">
        <v>37</v>
      </c>
      <c r="I56" s="95">
        <v>10.35</v>
      </c>
      <c r="J56" s="96">
        <v>44</v>
      </c>
      <c r="K56" s="95">
        <v>10.3</v>
      </c>
      <c r="L56" s="96">
        <v>59</v>
      </c>
      <c r="M56" s="95">
        <v>11.45</v>
      </c>
      <c r="N56" s="96">
        <v>56</v>
      </c>
      <c r="O56" s="95">
        <v>44.60000000000001</v>
      </c>
      <c r="P56">
        <v>52</v>
      </c>
      <c r="Q56" s="38">
        <v>8</v>
      </c>
      <c r="R56" s="38">
        <f>COUNTIF($O$5:$O$129,O56)</f>
        <v>1</v>
      </c>
      <c r="S56" s="267">
        <f>RANK(O56,$O$5:$O$129)</f>
        <v>52</v>
      </c>
      <c r="T56" s="267">
        <f>RANK(U56,$U$5:$U$129)</f>
        <v>60</v>
      </c>
      <c r="U56" s="372">
        <f>AD56-AE56</f>
        <v>34.30000000000001</v>
      </c>
      <c r="V56" s="267">
        <f>RANK(W56,$W$5:$W$129)</f>
        <v>58</v>
      </c>
      <c r="W56" s="372">
        <f>AD56-(AE56+AF56)</f>
        <v>23.95000000000001</v>
      </c>
      <c r="X56" s="267">
        <f>RANK(Y56,$Y$5:$Y$129)</f>
        <v>52</v>
      </c>
      <c r="Y56" s="372">
        <f>MAX(Z56:AC56)</f>
        <v>12.5</v>
      </c>
      <c r="Z56" s="42">
        <f>G56</f>
        <v>12.5</v>
      </c>
      <c r="AA56" s="42">
        <f>I56</f>
        <v>10.35</v>
      </c>
      <c r="AB56" s="42">
        <f>K56</f>
        <v>10.3</v>
      </c>
      <c r="AC56" s="42">
        <f>M56</f>
        <v>11.45</v>
      </c>
      <c r="AD56" s="403">
        <f>SUM(Z56:AC56)</f>
        <v>44.60000000000001</v>
      </c>
      <c r="AE56" s="404">
        <f>MIN(Z56:AC56)</f>
        <v>10.3</v>
      </c>
      <c r="AF56" s="405">
        <f>SMALL(Z56:AC56,2)</f>
        <v>10.35</v>
      </c>
      <c r="AG56" s="267">
        <f>RANK(Z56,$Z56:$AC56)</f>
        <v>1</v>
      </c>
      <c r="AH56" s="267">
        <f>RANK(AA56,$Z56:$AC56)</f>
        <v>3</v>
      </c>
      <c r="AI56" s="267">
        <f>RANK(AB56,$Z56:$AC56)</f>
        <v>4</v>
      </c>
      <c r="AJ56" s="267">
        <f>RANK(AC56,$Z56:$AC56)</f>
        <v>2</v>
      </c>
      <c r="AK56" s="170">
        <f>IF(AD56="個","",IF(COUNT(Z56:AC56)=4,SUM(Z56:AC56)-MIN(Z56:AC56),IF(COUNT(Z56:AC56)=3,SUM(Z56:AC56),"")))</f>
        <v>34.30000000000001</v>
      </c>
    </row>
    <row r="57" spans="2:37" ht="13.5">
      <c r="B57" s="267">
        <v>53</v>
      </c>
      <c r="C57" s="94" t="s">
        <v>63</v>
      </c>
      <c r="D57" s="93">
        <v>73</v>
      </c>
      <c r="E57" s="93" t="s">
        <v>334</v>
      </c>
      <c r="F57" s="93">
        <v>2</v>
      </c>
      <c r="G57" s="95">
        <v>11.7</v>
      </c>
      <c r="H57" s="96">
        <v>62</v>
      </c>
      <c r="I57" s="95">
        <v>10.2</v>
      </c>
      <c r="J57" s="96">
        <v>49</v>
      </c>
      <c r="K57" s="95">
        <v>12.4</v>
      </c>
      <c r="L57" s="96">
        <v>28</v>
      </c>
      <c r="M57" s="95">
        <v>10.25</v>
      </c>
      <c r="N57" s="96">
        <v>70</v>
      </c>
      <c r="O57" s="95">
        <v>44.55</v>
      </c>
      <c r="P57">
        <v>53</v>
      </c>
      <c r="Q57" s="105">
        <v>6</v>
      </c>
      <c r="R57" s="38">
        <f>COUNTIF($O$5:$O$129,O57)</f>
        <v>1</v>
      </c>
      <c r="S57" s="267">
        <f>RANK(O57,$O$5:$O$129)</f>
        <v>53</v>
      </c>
      <c r="T57" s="267">
        <f>RANK(U57,$U$5:$U$129)</f>
        <v>59</v>
      </c>
      <c r="U57" s="372">
        <f>AD57-AE57</f>
        <v>34.349999999999994</v>
      </c>
      <c r="V57" s="267">
        <f>RANK(W57,$W$5:$W$129)</f>
        <v>54</v>
      </c>
      <c r="W57" s="372">
        <f>AD57-(AE57+AF57)</f>
        <v>24.099999999999998</v>
      </c>
      <c r="X57" s="267">
        <f>RANK(Y57,$Y$5:$Y$129)</f>
        <v>58</v>
      </c>
      <c r="Y57" s="372">
        <f>MAX(Z57:AC57)</f>
        <v>12.4</v>
      </c>
      <c r="Z57" s="42">
        <f>G57</f>
        <v>11.7</v>
      </c>
      <c r="AA57" s="42">
        <f>I57</f>
        <v>10.2</v>
      </c>
      <c r="AB57" s="42">
        <f>K57</f>
        <v>12.4</v>
      </c>
      <c r="AC57" s="42">
        <f>M57</f>
        <v>10.25</v>
      </c>
      <c r="AD57" s="403">
        <f>SUM(Z57:AC57)</f>
        <v>44.55</v>
      </c>
      <c r="AE57" s="404">
        <f>MIN(Z57:AC57)</f>
        <v>10.2</v>
      </c>
      <c r="AF57" s="405">
        <f>SMALL(Z57:AC57,2)</f>
        <v>10.25</v>
      </c>
      <c r="AG57" s="267">
        <f>RANK(Z57,$Z57:$AC57)</f>
        <v>2</v>
      </c>
      <c r="AH57" s="267">
        <f>RANK(AA57,$Z57:$AC57)</f>
        <v>4</v>
      </c>
      <c r="AI57" s="267">
        <f>RANK(AB57,$Z57:$AC57)</f>
        <v>1</v>
      </c>
      <c r="AJ57" s="267">
        <f>RANK(AC57,$Z57:$AC57)</f>
        <v>3</v>
      </c>
      <c r="AK57" s="170">
        <f>IF(AD57="個","",IF(COUNT(Z57:AC57)=4,SUM(Z57:AC57)-MIN(Z57:AC57),IF(COUNT(Z57:AC57)=3,SUM(Z57:AC57),"")))</f>
        <v>34.349999999999994</v>
      </c>
    </row>
    <row r="58" spans="2:37" ht="13.5">
      <c r="B58" s="267">
        <v>54</v>
      </c>
      <c r="C58" s="94" t="s">
        <v>70</v>
      </c>
      <c r="D58" s="93">
        <v>53</v>
      </c>
      <c r="E58" s="93" t="s">
        <v>234</v>
      </c>
      <c r="F58" s="93">
        <v>2</v>
      </c>
      <c r="G58" s="95">
        <v>11.25</v>
      </c>
      <c r="H58" s="96">
        <v>74</v>
      </c>
      <c r="I58" s="95">
        <v>9.35</v>
      </c>
      <c r="J58" s="96">
        <v>59</v>
      </c>
      <c r="K58" s="95">
        <v>10.4</v>
      </c>
      <c r="L58" s="96">
        <v>57</v>
      </c>
      <c r="M58" s="95">
        <v>13.45</v>
      </c>
      <c r="N58" s="96">
        <v>10</v>
      </c>
      <c r="O58" s="95">
        <v>44.45</v>
      </c>
      <c r="P58">
        <v>54</v>
      </c>
      <c r="Q58" s="105">
        <v>3</v>
      </c>
      <c r="R58" s="38">
        <f>COUNTIF($O$5:$O$129,O58)</f>
        <v>1</v>
      </c>
      <c r="S58" s="267">
        <f>RANK(O58,$O$5:$O$129)</f>
        <v>54</v>
      </c>
      <c r="T58" s="267">
        <f>RANK(U58,$U$5:$U$129)</f>
        <v>51</v>
      </c>
      <c r="U58" s="372">
        <f>AD58-AE58</f>
        <v>35.1</v>
      </c>
      <c r="V58" s="267">
        <f>RANK(W58,$W$5:$W$129)</f>
        <v>44</v>
      </c>
      <c r="W58" s="372">
        <f>AD58-(AE58+AF58)</f>
        <v>24.700000000000003</v>
      </c>
      <c r="X58" s="267">
        <f>RANK(Y58,$Y$5:$Y$129)</f>
        <v>19</v>
      </c>
      <c r="Y58" s="372">
        <f>MAX(Z58:AC58)</f>
        <v>13.45</v>
      </c>
      <c r="Z58" s="42">
        <f>G58</f>
        <v>11.25</v>
      </c>
      <c r="AA58" s="42">
        <f>I58</f>
        <v>9.35</v>
      </c>
      <c r="AB58" s="42">
        <f>K58</f>
        <v>10.4</v>
      </c>
      <c r="AC58" s="42">
        <f>M58</f>
        <v>13.45</v>
      </c>
      <c r="AD58" s="403">
        <f>SUM(Z58:AC58)</f>
        <v>44.45</v>
      </c>
      <c r="AE58" s="404">
        <f>MIN(Z58:AC58)</f>
        <v>9.35</v>
      </c>
      <c r="AF58" s="405">
        <f>SMALL(Z58:AC58,2)</f>
        <v>10.4</v>
      </c>
      <c r="AG58" s="267">
        <f>RANK(Z58,$Z58:$AC58)</f>
        <v>2</v>
      </c>
      <c r="AH58" s="267">
        <f>RANK(AA58,$Z58:$AC58)</f>
        <v>4</v>
      </c>
      <c r="AI58" s="267">
        <f>RANK(AB58,$Z58:$AC58)</f>
        <v>3</v>
      </c>
      <c r="AJ58" s="267">
        <f>RANK(AC58,$Z58:$AC58)</f>
        <v>1</v>
      </c>
      <c r="AK58" s="170">
        <f>IF(AD58="個","",IF(COUNT(Z58:AC58)=4,SUM(Z58:AC58)-MIN(Z58:AC58),IF(COUNT(Z58:AC58)=3,SUM(Z58:AC58),"")))</f>
        <v>35.1</v>
      </c>
    </row>
    <row r="59" spans="2:37" ht="13.5">
      <c r="B59" s="267">
        <v>55</v>
      </c>
      <c r="C59" s="94" t="s">
        <v>85</v>
      </c>
      <c r="D59" s="93">
        <v>75</v>
      </c>
      <c r="E59" s="93" t="s">
        <v>7</v>
      </c>
      <c r="F59" s="93">
        <v>3</v>
      </c>
      <c r="G59" s="95">
        <v>11.65</v>
      </c>
      <c r="H59" s="96">
        <v>64</v>
      </c>
      <c r="I59" s="95">
        <v>10</v>
      </c>
      <c r="J59" s="96">
        <v>52</v>
      </c>
      <c r="K59" s="95">
        <v>11.9</v>
      </c>
      <c r="L59" s="96">
        <v>42</v>
      </c>
      <c r="M59" s="95">
        <v>10.85</v>
      </c>
      <c r="N59" s="96">
        <v>67</v>
      </c>
      <c r="O59" s="95">
        <v>44.4</v>
      </c>
      <c r="P59">
        <v>55</v>
      </c>
      <c r="Q59" s="38">
        <v>12</v>
      </c>
      <c r="R59" s="38">
        <f>COUNTIF($O$5:$O$129,O59)</f>
        <v>1</v>
      </c>
      <c r="S59" s="267">
        <f>RANK(O59,$O$5:$O$129)</f>
        <v>55</v>
      </c>
      <c r="T59" s="267">
        <f>RANK(U59,$U$5:$U$129)</f>
        <v>58</v>
      </c>
      <c r="U59" s="372">
        <f>AD59-AE59</f>
        <v>34.4</v>
      </c>
      <c r="V59" s="267">
        <f>RANK(W59,$W$5:$W$129)</f>
        <v>65</v>
      </c>
      <c r="W59" s="372">
        <f>AD59-(AE59+AF59)</f>
        <v>23.549999999999997</v>
      </c>
      <c r="X59" s="267">
        <f>RANK(Y59,$Y$5:$Y$129)</f>
        <v>67</v>
      </c>
      <c r="Y59" s="372">
        <f>MAX(Z59:AC59)</f>
        <v>11.9</v>
      </c>
      <c r="Z59" s="42">
        <f>G59</f>
        <v>11.65</v>
      </c>
      <c r="AA59" s="42">
        <f>I59</f>
        <v>10</v>
      </c>
      <c r="AB59" s="42">
        <f>K59</f>
        <v>11.9</v>
      </c>
      <c r="AC59" s="42">
        <f>M59</f>
        <v>10.85</v>
      </c>
      <c r="AD59" s="403">
        <f>SUM(Z59:AC59)</f>
        <v>44.4</v>
      </c>
      <c r="AE59" s="404">
        <f>MIN(Z59:AC59)</f>
        <v>10</v>
      </c>
      <c r="AF59" s="405">
        <f>SMALL(Z59:AC59,2)</f>
        <v>10.85</v>
      </c>
      <c r="AG59" s="267">
        <f>RANK(Z59,$Z59:$AC59)</f>
        <v>2</v>
      </c>
      <c r="AH59" s="267">
        <f>RANK(AA59,$Z59:$AC59)</f>
        <v>4</v>
      </c>
      <c r="AI59" s="267">
        <f>RANK(AB59,$Z59:$AC59)</f>
        <v>1</v>
      </c>
      <c r="AJ59" s="267">
        <f>RANK(AC59,$Z59:$AC59)</f>
        <v>3</v>
      </c>
      <c r="AK59" s="170">
        <f>IF(AD59="個","",IF(COUNT(Z59:AC59)=4,SUM(Z59:AC59)-MIN(Z59:AC59),IF(COUNT(Z59:AC59)=3,SUM(Z59:AC59),"")))</f>
        <v>34.4</v>
      </c>
    </row>
    <row r="60" spans="2:37" ht="13.5">
      <c r="B60" s="267">
        <v>56</v>
      </c>
      <c r="C60" s="94" t="s">
        <v>68</v>
      </c>
      <c r="D60" s="93">
        <v>4</v>
      </c>
      <c r="E60" s="93" t="s">
        <v>256</v>
      </c>
      <c r="F60" s="93">
        <v>2</v>
      </c>
      <c r="G60" s="95">
        <v>12.6</v>
      </c>
      <c r="H60" s="96">
        <v>29</v>
      </c>
      <c r="I60" s="95">
        <v>9.75</v>
      </c>
      <c r="J60" s="96">
        <v>58</v>
      </c>
      <c r="K60" s="95">
        <v>10.75</v>
      </c>
      <c r="L60" s="96">
        <v>52</v>
      </c>
      <c r="M60" s="95">
        <v>11.05</v>
      </c>
      <c r="N60" s="96">
        <v>64</v>
      </c>
      <c r="O60" s="95">
        <v>44.150000000000006</v>
      </c>
      <c r="P60">
        <v>56</v>
      </c>
      <c r="Q60" s="38">
        <v>10</v>
      </c>
      <c r="R60" s="38">
        <f>COUNTIF($O$5:$O$129,O60)</f>
        <v>1</v>
      </c>
      <c r="S60" s="267">
        <f>RANK(O60,$O$5:$O$129)</f>
        <v>56</v>
      </c>
      <c r="T60" s="267">
        <f>RANK(U60,$U$5:$U$129)</f>
        <v>57</v>
      </c>
      <c r="U60" s="372">
        <f>AD60-AE60</f>
        <v>34.400000000000006</v>
      </c>
      <c r="V60" s="267">
        <f>RANK(W60,$W$5:$W$129)</f>
        <v>63</v>
      </c>
      <c r="W60" s="372">
        <f>AD60-(AE60+AF60)</f>
        <v>23.650000000000006</v>
      </c>
      <c r="X60" s="267">
        <f>RANK(Y60,$Y$5:$Y$129)</f>
        <v>45</v>
      </c>
      <c r="Y60" s="372">
        <f>MAX(Z60:AC60)</f>
        <v>12.6</v>
      </c>
      <c r="Z60" s="42">
        <f>G60</f>
        <v>12.6</v>
      </c>
      <c r="AA60" s="42">
        <f>I60</f>
        <v>9.75</v>
      </c>
      <c r="AB60" s="42">
        <f>K60</f>
        <v>10.75</v>
      </c>
      <c r="AC60" s="42">
        <f>M60</f>
        <v>11.05</v>
      </c>
      <c r="AD60" s="403">
        <f>SUM(Z60:AC60)</f>
        <v>44.150000000000006</v>
      </c>
      <c r="AE60" s="404">
        <f>MIN(Z60:AC60)</f>
        <v>9.75</v>
      </c>
      <c r="AF60" s="405">
        <f>SMALL(Z60:AC60,2)</f>
        <v>10.75</v>
      </c>
      <c r="AG60" s="267">
        <f>RANK(Z60,$Z60:$AC60)</f>
        <v>1</v>
      </c>
      <c r="AH60" s="267">
        <f>RANK(AA60,$Z60:$AC60)</f>
        <v>4</v>
      </c>
      <c r="AI60" s="267">
        <f>RANK(AB60,$Z60:$AC60)</f>
        <v>3</v>
      </c>
      <c r="AJ60" s="267">
        <f>RANK(AC60,$Z60:$AC60)</f>
        <v>2</v>
      </c>
      <c r="AK60" s="170">
        <f>IF(AD60="個","",IF(COUNT(Z60:AC60)=4,SUM(Z60:AC60)-MIN(Z60:AC60),IF(COUNT(Z60:AC60)=3,SUM(Z60:AC60),"")))</f>
        <v>34.400000000000006</v>
      </c>
    </row>
    <row r="61" spans="2:37" ht="13.5">
      <c r="B61" s="267">
        <v>57</v>
      </c>
      <c r="C61" s="94" t="s">
        <v>62</v>
      </c>
      <c r="D61" s="93">
        <v>37</v>
      </c>
      <c r="E61" s="93" t="s">
        <v>208</v>
      </c>
      <c r="F61" s="93">
        <v>1</v>
      </c>
      <c r="G61" s="95">
        <v>11.7</v>
      </c>
      <c r="H61" s="96">
        <v>62</v>
      </c>
      <c r="I61" s="95">
        <v>8.8</v>
      </c>
      <c r="J61" s="96">
        <v>67</v>
      </c>
      <c r="K61" s="95">
        <v>12.05</v>
      </c>
      <c r="L61" s="96">
        <v>36</v>
      </c>
      <c r="M61" s="95">
        <v>11.4</v>
      </c>
      <c r="N61" s="96">
        <v>58</v>
      </c>
      <c r="O61" s="95">
        <v>43.95</v>
      </c>
      <c r="P61">
        <v>57</v>
      </c>
      <c r="Q61" s="38">
        <v>8</v>
      </c>
      <c r="R61" s="38">
        <f>COUNTIF($O$5:$O$129,O61)</f>
        <v>2</v>
      </c>
      <c r="S61" s="267">
        <f>RANK(O61,$O$5:$O$129)</f>
        <v>57</v>
      </c>
      <c r="T61" s="267">
        <f>RANK(U61,$U$5:$U$129)</f>
        <v>50</v>
      </c>
      <c r="U61" s="372">
        <f>AD61-AE61</f>
        <v>35.14999999999999</v>
      </c>
      <c r="V61" s="267">
        <f>RANK(W61,$W$5:$W$129)</f>
        <v>62</v>
      </c>
      <c r="W61" s="372">
        <f>AD61-(AE61+AF61)</f>
        <v>23.749999999999993</v>
      </c>
      <c r="X61" s="267">
        <f>RANK(Y61,$Y$5:$Y$129)</f>
        <v>64</v>
      </c>
      <c r="Y61" s="372">
        <f>MAX(Z61:AC61)</f>
        <v>12.05</v>
      </c>
      <c r="Z61" s="42">
        <f>G61</f>
        <v>11.7</v>
      </c>
      <c r="AA61" s="42">
        <f>I61</f>
        <v>8.8</v>
      </c>
      <c r="AB61" s="42">
        <f>K61</f>
        <v>12.05</v>
      </c>
      <c r="AC61" s="42">
        <f>M61</f>
        <v>11.4</v>
      </c>
      <c r="AD61" s="403">
        <f>SUM(Z61:AC61)</f>
        <v>43.949999999999996</v>
      </c>
      <c r="AE61" s="404">
        <f>MIN(Z61:AC61)</f>
        <v>8.8</v>
      </c>
      <c r="AF61" s="405">
        <f>SMALL(Z61:AC61,2)</f>
        <v>11.4</v>
      </c>
      <c r="AG61" s="267">
        <f>RANK(Z61,$Z61:$AC61)</f>
        <v>2</v>
      </c>
      <c r="AH61" s="267">
        <f>RANK(AA61,$Z61:$AC61)</f>
        <v>4</v>
      </c>
      <c r="AI61" s="267">
        <f>RANK(AB61,$Z61:$AC61)</f>
        <v>1</v>
      </c>
      <c r="AJ61" s="267">
        <f>RANK(AC61,$Z61:$AC61)</f>
        <v>3</v>
      </c>
      <c r="AK61" s="170">
        <f>IF(AD61="個","",IF(COUNT(Z61:AC61)=4,SUM(Z61:AC61)-MIN(Z61:AC61),IF(COUNT(Z61:AC61)=3,SUM(Z61:AC61),"")))</f>
        <v>35.14999999999999</v>
      </c>
    </row>
    <row r="62" spans="2:37" ht="13.5">
      <c r="B62" s="267">
        <v>58</v>
      </c>
      <c r="C62" s="94" t="s">
        <v>68</v>
      </c>
      <c r="D62" s="93">
        <v>3</v>
      </c>
      <c r="E62" s="93" t="s">
        <v>84</v>
      </c>
      <c r="F62" s="93">
        <v>2</v>
      </c>
      <c r="G62" s="95">
        <v>12.85</v>
      </c>
      <c r="H62" s="96">
        <v>18</v>
      </c>
      <c r="I62" s="95">
        <v>10.55</v>
      </c>
      <c r="J62" s="96">
        <v>42</v>
      </c>
      <c r="K62" s="95">
        <v>10.35</v>
      </c>
      <c r="L62" s="96">
        <v>58</v>
      </c>
      <c r="M62" s="95">
        <v>10.2</v>
      </c>
      <c r="N62" s="96">
        <v>71</v>
      </c>
      <c r="O62" s="95">
        <v>43.95</v>
      </c>
      <c r="P62">
        <v>57</v>
      </c>
      <c r="Q62" s="105">
        <v>10</v>
      </c>
      <c r="R62" s="38">
        <f>COUNTIF($O$5:$O$129,O62)</f>
        <v>2</v>
      </c>
      <c r="S62" s="267">
        <f>RANK(O62,$O$5:$O$129)</f>
        <v>57</v>
      </c>
      <c r="T62" s="267">
        <f>RANK(U62,$U$5:$U$129)</f>
        <v>68</v>
      </c>
      <c r="U62" s="372">
        <f>AD62-AE62</f>
        <v>33.75</v>
      </c>
      <c r="V62" s="267">
        <f>RANK(W62,$W$5:$W$129)</f>
        <v>67</v>
      </c>
      <c r="W62" s="372">
        <f>AD62-(AE62+AF62)</f>
        <v>23.400000000000006</v>
      </c>
      <c r="X62" s="267">
        <f>RANK(Y62,$Y$5:$Y$129)</f>
        <v>35</v>
      </c>
      <c r="Y62" s="372">
        <f>MAX(Z62:AC62)</f>
        <v>12.85</v>
      </c>
      <c r="Z62" s="42">
        <f>G62</f>
        <v>12.85</v>
      </c>
      <c r="AA62" s="42">
        <f>I62</f>
        <v>10.55</v>
      </c>
      <c r="AB62" s="42">
        <f>K62</f>
        <v>10.35</v>
      </c>
      <c r="AC62" s="42">
        <f>M62</f>
        <v>10.2</v>
      </c>
      <c r="AD62" s="403">
        <f>SUM(Z62:AC62)</f>
        <v>43.95</v>
      </c>
      <c r="AE62" s="404">
        <f>MIN(Z62:AC62)</f>
        <v>10.2</v>
      </c>
      <c r="AF62" s="405">
        <f>SMALL(Z62:AC62,2)</f>
        <v>10.35</v>
      </c>
      <c r="AG62" s="267">
        <f>RANK(Z62,$Z62:$AC62)</f>
        <v>1</v>
      </c>
      <c r="AH62" s="267">
        <f>RANK(AA62,$Z62:$AC62)</f>
        <v>2</v>
      </c>
      <c r="AI62" s="267">
        <f>RANK(AB62,$Z62:$AC62)</f>
        <v>3</v>
      </c>
      <c r="AJ62" s="267">
        <f>RANK(AC62,$Z62:$AC62)</f>
        <v>4</v>
      </c>
      <c r="AK62" s="170">
        <f>IF(AD62="個","",IF(COUNT(Z62:AC62)=4,SUM(Z62:AC62)-MIN(Z62:AC62),IF(COUNT(Z62:AC62)=3,SUM(Z62:AC62),"")))</f>
        <v>33.75</v>
      </c>
    </row>
    <row r="63" spans="2:37" ht="13.5">
      <c r="B63" s="267">
        <v>59</v>
      </c>
      <c r="C63" s="94" t="s">
        <v>68</v>
      </c>
      <c r="D63" s="93">
        <v>1</v>
      </c>
      <c r="E63" s="93" t="s">
        <v>255</v>
      </c>
      <c r="F63" s="93">
        <v>3</v>
      </c>
      <c r="G63" s="95">
        <v>11.5</v>
      </c>
      <c r="H63" s="96">
        <v>68</v>
      </c>
      <c r="I63" s="95">
        <v>9.95</v>
      </c>
      <c r="J63" s="96">
        <v>55</v>
      </c>
      <c r="K63" s="95">
        <v>10.55</v>
      </c>
      <c r="L63" s="96">
        <v>54</v>
      </c>
      <c r="M63" s="95">
        <v>11.85</v>
      </c>
      <c r="N63" s="96">
        <v>43</v>
      </c>
      <c r="O63" s="95">
        <v>43.85</v>
      </c>
      <c r="P63">
        <v>59</v>
      </c>
      <c r="Q63" s="38">
        <v>10</v>
      </c>
      <c r="R63" s="38">
        <f>COUNTIF($O$5:$O$129,O63)</f>
        <v>1</v>
      </c>
      <c r="S63" s="267">
        <f>RANK(O63,$O$5:$O$129)</f>
        <v>59</v>
      </c>
      <c r="T63" s="267">
        <f>RANK(U63,$U$5:$U$129)</f>
        <v>63</v>
      </c>
      <c r="U63" s="372">
        <f>AD63-AE63</f>
        <v>33.900000000000006</v>
      </c>
      <c r="V63" s="267">
        <f>RANK(W63,$W$5:$W$129)</f>
        <v>68</v>
      </c>
      <c r="W63" s="372">
        <f>AD63-(AE63+AF63)</f>
        <v>23.35</v>
      </c>
      <c r="X63" s="267">
        <f>RANK(Y63,$Y$5:$Y$129)</f>
        <v>68</v>
      </c>
      <c r="Y63" s="372">
        <f>MAX(Z63:AC63)</f>
        <v>11.85</v>
      </c>
      <c r="Z63" s="42">
        <f>G63</f>
        <v>11.5</v>
      </c>
      <c r="AA63" s="42">
        <f>I63</f>
        <v>9.95</v>
      </c>
      <c r="AB63" s="42">
        <f>K63</f>
        <v>10.55</v>
      </c>
      <c r="AC63" s="42">
        <f>M63</f>
        <v>11.85</v>
      </c>
      <c r="AD63" s="403">
        <f>SUM(Z63:AC63)</f>
        <v>43.85</v>
      </c>
      <c r="AE63" s="404">
        <f>MIN(Z63:AC63)</f>
        <v>9.95</v>
      </c>
      <c r="AF63" s="405">
        <f>SMALL(Z63:AC63,2)</f>
        <v>10.55</v>
      </c>
      <c r="AG63" s="267">
        <f>RANK(Z63,$Z63:$AC63)</f>
        <v>2</v>
      </c>
      <c r="AH63" s="267">
        <f>RANK(AA63,$Z63:$AC63)</f>
        <v>4</v>
      </c>
      <c r="AI63" s="267">
        <f>RANK(AB63,$Z63:$AC63)</f>
        <v>3</v>
      </c>
      <c r="AJ63" s="267">
        <f>RANK(AC63,$Z63:$AC63)</f>
        <v>1</v>
      </c>
      <c r="AK63" s="170">
        <f>IF(AD63="個","",IF(COUNT(Z63:AC63)=4,SUM(Z63:AC63)-MIN(Z63:AC63),IF(COUNT(Z63:AC63)=3,SUM(Z63:AC63),"")))</f>
        <v>33.900000000000006</v>
      </c>
    </row>
    <row r="64" spans="2:37" ht="13.5">
      <c r="B64" s="267">
        <v>60</v>
      </c>
      <c r="C64" s="94" t="s">
        <v>342</v>
      </c>
      <c r="D64" s="93">
        <v>13</v>
      </c>
      <c r="E64" s="93" t="s">
        <v>345</v>
      </c>
      <c r="F64" s="93">
        <v>3</v>
      </c>
      <c r="G64" s="95">
        <v>12.4</v>
      </c>
      <c r="H64" s="96">
        <v>42</v>
      </c>
      <c r="I64" s="95">
        <v>9.05</v>
      </c>
      <c r="J64" s="96">
        <v>65</v>
      </c>
      <c r="K64" s="95">
        <v>10.5</v>
      </c>
      <c r="L64" s="96">
        <v>55</v>
      </c>
      <c r="M64" s="95">
        <v>11.75</v>
      </c>
      <c r="N64" s="96">
        <v>46</v>
      </c>
      <c r="O64" s="95">
        <v>43.7</v>
      </c>
      <c r="P64">
        <v>60</v>
      </c>
      <c r="Q64" s="105">
        <v>11</v>
      </c>
      <c r="R64" s="38">
        <f>COUNTIF($O$5:$O$129,O64)</f>
        <v>2</v>
      </c>
      <c r="S64" s="267">
        <f>RANK(O64,$O$5:$O$129)</f>
        <v>60</v>
      </c>
      <c r="T64" s="267">
        <f>RANK(U64,$U$5:$U$129)</f>
        <v>55</v>
      </c>
      <c r="U64" s="372">
        <f>AD64-AE64</f>
        <v>34.650000000000006</v>
      </c>
      <c r="V64" s="267">
        <f>RANK(W64,$W$5:$W$129)</f>
        <v>52</v>
      </c>
      <c r="W64" s="372">
        <f>AD64-(AE64+AF64)</f>
        <v>24.150000000000002</v>
      </c>
      <c r="X64" s="267">
        <f>RANK(Y64,$Y$5:$Y$129)</f>
        <v>58</v>
      </c>
      <c r="Y64" s="372">
        <f>MAX(Z64:AC64)</f>
        <v>12.4</v>
      </c>
      <c r="Z64" s="42">
        <f>G64</f>
        <v>12.4</v>
      </c>
      <c r="AA64" s="42">
        <f>I64</f>
        <v>9.05</v>
      </c>
      <c r="AB64" s="42">
        <f>K64</f>
        <v>10.5</v>
      </c>
      <c r="AC64" s="42">
        <f>M64</f>
        <v>11.75</v>
      </c>
      <c r="AD64" s="403">
        <f>SUM(Z64:AC64)</f>
        <v>43.7</v>
      </c>
      <c r="AE64" s="404">
        <f>MIN(Z64:AC64)</f>
        <v>9.05</v>
      </c>
      <c r="AF64" s="405">
        <f>SMALL(Z64:AC64,2)</f>
        <v>10.5</v>
      </c>
      <c r="AG64" s="267">
        <f>RANK(Z64,$Z64:$AC64)</f>
        <v>1</v>
      </c>
      <c r="AH64" s="267">
        <f>RANK(AA64,$Z64:$AC64)</f>
        <v>4</v>
      </c>
      <c r="AI64" s="267">
        <f>RANK(AB64,$Z64:$AC64)</f>
        <v>3</v>
      </c>
      <c r="AJ64" s="267">
        <f>RANK(AC64,$Z64:$AC64)</f>
        <v>2</v>
      </c>
      <c r="AK64" s="170">
        <f>IF(AD64="個","",IF(COUNT(Z64:AC64)=4,SUM(Z64:AC64)-MIN(Z64:AC64),IF(COUNT(Z64:AC64)=3,SUM(Z64:AC64),"")))</f>
        <v>34.650000000000006</v>
      </c>
    </row>
    <row r="65" spans="2:37" ht="13.5">
      <c r="B65" s="267">
        <v>61</v>
      </c>
      <c r="C65" s="94" t="s">
        <v>65</v>
      </c>
      <c r="D65" s="93">
        <v>42</v>
      </c>
      <c r="E65" s="93" t="s">
        <v>67</v>
      </c>
      <c r="F65" s="93">
        <v>2</v>
      </c>
      <c r="G65" s="95">
        <v>12.55</v>
      </c>
      <c r="H65" s="96">
        <v>34</v>
      </c>
      <c r="I65" s="95">
        <v>9.8</v>
      </c>
      <c r="J65" s="96">
        <v>56</v>
      </c>
      <c r="K65" s="95">
        <v>10.9</v>
      </c>
      <c r="L65" s="96">
        <v>50</v>
      </c>
      <c r="M65" s="95">
        <v>10.45</v>
      </c>
      <c r="N65" s="96">
        <v>69</v>
      </c>
      <c r="O65" s="95">
        <v>43.7</v>
      </c>
      <c r="P65">
        <v>60</v>
      </c>
      <c r="Q65" s="105">
        <v>5</v>
      </c>
      <c r="R65" s="38">
        <f>COUNTIF($O$5:$O$129,O65)</f>
        <v>2</v>
      </c>
      <c r="S65" s="267">
        <f>RANK(O65,$O$5:$O$129)</f>
        <v>60</v>
      </c>
      <c r="T65" s="267">
        <f>RANK(U65,$U$5:$U$129)</f>
        <v>63</v>
      </c>
      <c r="U65" s="372">
        <f>AD65-AE65</f>
        <v>33.900000000000006</v>
      </c>
      <c r="V65" s="267">
        <f>RANK(W65,$W$5:$W$129)</f>
        <v>66</v>
      </c>
      <c r="W65" s="372">
        <f>AD65-(AE65+AF65)</f>
        <v>23.450000000000003</v>
      </c>
      <c r="X65" s="267">
        <f>RANK(Y65,$Y$5:$Y$129)</f>
        <v>48</v>
      </c>
      <c r="Y65" s="372">
        <f>MAX(Z65:AC65)</f>
        <v>12.55</v>
      </c>
      <c r="Z65" s="42">
        <f>G65</f>
        <v>12.55</v>
      </c>
      <c r="AA65" s="42">
        <f>I65</f>
        <v>9.8</v>
      </c>
      <c r="AB65" s="42">
        <f>K65</f>
        <v>10.9</v>
      </c>
      <c r="AC65" s="42">
        <f>M65</f>
        <v>10.45</v>
      </c>
      <c r="AD65" s="403">
        <f>SUM(Z65:AC65)</f>
        <v>43.7</v>
      </c>
      <c r="AE65" s="404">
        <f>MIN(Z65:AC65)</f>
        <v>9.8</v>
      </c>
      <c r="AF65" s="405">
        <f>SMALL(Z65:AC65,2)</f>
        <v>10.45</v>
      </c>
      <c r="AG65" s="267">
        <f>RANK(Z65,$Z65:$AC65)</f>
        <v>1</v>
      </c>
      <c r="AH65" s="267">
        <f>RANK(AA65,$Z65:$AC65)</f>
        <v>4</v>
      </c>
      <c r="AI65" s="267">
        <f>RANK(AB65,$Z65:$AC65)</f>
        <v>2</v>
      </c>
      <c r="AJ65" s="267">
        <f>RANK(AC65,$Z65:$AC65)</f>
        <v>3</v>
      </c>
      <c r="AK65" s="170">
        <f>IF(AD65="個","",IF(COUNT(Z65:AC65)=4,SUM(Z65:AC65)-MIN(Z65:AC65),IF(COUNT(Z65:AC65)=3,SUM(Z65:AC65),"")))</f>
        <v>33.900000000000006</v>
      </c>
    </row>
    <row r="66" spans="2:37" ht="13.5">
      <c r="B66" s="267">
        <v>62</v>
      </c>
      <c r="C66" s="94" t="s">
        <v>473</v>
      </c>
      <c r="D66" s="93">
        <v>57</v>
      </c>
      <c r="E66" s="93" t="s">
        <v>164</v>
      </c>
      <c r="F66" s="93">
        <v>3</v>
      </c>
      <c r="G66" s="95">
        <v>11.85</v>
      </c>
      <c r="H66" s="96">
        <v>58</v>
      </c>
      <c r="I66" s="95">
        <v>8.75</v>
      </c>
      <c r="J66" s="96">
        <v>68</v>
      </c>
      <c r="K66" s="95">
        <v>11.3</v>
      </c>
      <c r="L66" s="96">
        <v>48</v>
      </c>
      <c r="M66" s="95">
        <v>11.7</v>
      </c>
      <c r="N66" s="96">
        <v>48</v>
      </c>
      <c r="O66" s="95">
        <v>43.6</v>
      </c>
      <c r="P66">
        <v>62</v>
      </c>
      <c r="Q66" s="105">
        <v>2</v>
      </c>
      <c r="R66" s="38">
        <f>COUNTIF($O$5:$O$129,O66)</f>
        <v>1</v>
      </c>
      <c r="S66" s="267">
        <f>RANK(O66,$O$5:$O$129)</f>
        <v>62</v>
      </c>
      <c r="T66" s="267">
        <f>RANK(U66,$U$5:$U$129)</f>
        <v>54</v>
      </c>
      <c r="U66" s="372">
        <f>AD66-AE66</f>
        <v>34.85</v>
      </c>
      <c r="V66" s="267">
        <f>RANK(W66,$W$5:$W$129)</f>
        <v>64</v>
      </c>
      <c r="W66" s="372">
        <f>AD66-(AE66+AF66)</f>
        <v>23.55</v>
      </c>
      <c r="X66" s="267">
        <f>RANK(Y66,$Y$5:$Y$129)</f>
        <v>68</v>
      </c>
      <c r="Y66" s="372">
        <f>MAX(Z66:AC66)</f>
        <v>11.85</v>
      </c>
      <c r="Z66" s="42">
        <f>G66</f>
        <v>11.85</v>
      </c>
      <c r="AA66" s="42">
        <f>I66</f>
        <v>8.75</v>
      </c>
      <c r="AB66" s="42">
        <f>K66</f>
        <v>11.3</v>
      </c>
      <c r="AC66" s="42">
        <f>M66</f>
        <v>11.7</v>
      </c>
      <c r="AD66" s="403">
        <f>SUM(Z66:AC66)</f>
        <v>43.6</v>
      </c>
      <c r="AE66" s="404">
        <f>MIN(Z66:AC66)</f>
        <v>8.75</v>
      </c>
      <c r="AF66" s="405">
        <f>SMALL(Z66:AC66,2)</f>
        <v>11.3</v>
      </c>
      <c r="AG66" s="267">
        <f>RANK(Z66,$Z66:$AC66)</f>
        <v>1</v>
      </c>
      <c r="AH66" s="267">
        <f>RANK(AA66,$Z66:$AC66)</f>
        <v>4</v>
      </c>
      <c r="AI66" s="267">
        <f>RANK(AB66,$Z66:$AC66)</f>
        <v>3</v>
      </c>
      <c r="AJ66" s="267">
        <f>RANK(AC66,$Z66:$AC66)</f>
        <v>2</v>
      </c>
      <c r="AK66" s="170">
        <f>IF(AD66="個","",IF(COUNT(Z66:AC66)=4,SUM(Z66:AC66)-MIN(Z66:AC66),IF(COUNT(Z66:AC66)=3,SUM(Z66:AC66),"")))</f>
        <v>34.85</v>
      </c>
    </row>
    <row r="67" spans="2:37" ht="13.5">
      <c r="B67" s="267">
        <v>63</v>
      </c>
      <c r="C67" s="94" t="s">
        <v>308</v>
      </c>
      <c r="D67" s="93">
        <v>25</v>
      </c>
      <c r="E67" s="93" t="s">
        <v>77</v>
      </c>
      <c r="F67" s="93">
        <v>3</v>
      </c>
      <c r="G67" s="95">
        <v>11.85</v>
      </c>
      <c r="H67" s="96">
        <v>58</v>
      </c>
      <c r="I67" s="95">
        <v>11.05</v>
      </c>
      <c r="J67" s="96">
        <v>31</v>
      </c>
      <c r="K67" s="95">
        <v>9.7</v>
      </c>
      <c r="L67" s="96">
        <v>66</v>
      </c>
      <c r="M67" s="95">
        <v>10.95</v>
      </c>
      <c r="N67" s="96">
        <v>66</v>
      </c>
      <c r="O67" s="95">
        <v>43.55</v>
      </c>
      <c r="P67">
        <v>63</v>
      </c>
      <c r="Q67" s="105">
        <v>4</v>
      </c>
      <c r="R67" s="38">
        <f>COUNTIF($O$5:$O$129,O67)</f>
        <v>1</v>
      </c>
      <c r="S67" s="267">
        <f>RANK(O67,$O$5:$O$129)</f>
        <v>63</v>
      </c>
      <c r="T67" s="267">
        <f>RANK(U67,$U$5:$U$129)</f>
        <v>66</v>
      </c>
      <c r="U67" s="372">
        <f>AD67-AE67</f>
        <v>33.849999999999994</v>
      </c>
      <c r="V67" s="267">
        <f>RANK(W67,$W$5:$W$129)</f>
        <v>70</v>
      </c>
      <c r="W67" s="372">
        <f>AD67-(AE67+AF67)</f>
        <v>22.9</v>
      </c>
      <c r="X67" s="267">
        <f>RANK(Y67,$Y$5:$Y$129)</f>
        <v>68</v>
      </c>
      <c r="Y67" s="372">
        <f>MAX(Z67:AC67)</f>
        <v>11.85</v>
      </c>
      <c r="Z67" s="42">
        <f>G67</f>
        <v>11.85</v>
      </c>
      <c r="AA67" s="42">
        <f>I67</f>
        <v>11.05</v>
      </c>
      <c r="AB67" s="42">
        <f>K67</f>
        <v>9.7</v>
      </c>
      <c r="AC67" s="42">
        <f>M67</f>
        <v>10.95</v>
      </c>
      <c r="AD67" s="403">
        <f>SUM(Z67:AC67)</f>
        <v>43.55</v>
      </c>
      <c r="AE67" s="404">
        <f>MIN(Z67:AC67)</f>
        <v>9.7</v>
      </c>
      <c r="AF67" s="405">
        <f>SMALL(Z67:AC67,2)</f>
        <v>10.95</v>
      </c>
      <c r="AG67" s="267">
        <f>RANK(Z67,$Z67:$AC67)</f>
        <v>1</v>
      </c>
      <c r="AH67" s="267">
        <f>RANK(AA67,$Z67:$AC67)</f>
        <v>2</v>
      </c>
      <c r="AI67" s="267">
        <f>RANK(AB67,$Z67:$AC67)</f>
        <v>4</v>
      </c>
      <c r="AJ67" s="267">
        <f>RANK(AC67,$Z67:$AC67)</f>
        <v>3</v>
      </c>
      <c r="AK67" s="170">
        <f>IF(AD67="個","",IF(COUNT(Z67:AC67)=4,SUM(Z67:AC67)-MIN(Z67:AC67),IF(COUNT(Z67:AC67)=3,SUM(Z67:AC67),"")))</f>
        <v>33.849999999999994</v>
      </c>
    </row>
    <row r="68" spans="2:37" ht="13.5">
      <c r="B68" s="267">
        <v>64</v>
      </c>
      <c r="C68" s="94" t="s">
        <v>70</v>
      </c>
      <c r="D68" s="93">
        <v>54</v>
      </c>
      <c r="E68" s="93" t="s">
        <v>235</v>
      </c>
      <c r="F68" s="93">
        <v>1</v>
      </c>
      <c r="G68" s="95">
        <v>12.4</v>
      </c>
      <c r="H68" s="96">
        <v>42</v>
      </c>
      <c r="I68" s="95">
        <v>10.25</v>
      </c>
      <c r="J68" s="96">
        <v>48</v>
      </c>
      <c r="K68" s="95">
        <v>9.25</v>
      </c>
      <c r="L68" s="96">
        <v>72</v>
      </c>
      <c r="M68" s="95">
        <v>11.6</v>
      </c>
      <c r="N68" s="96">
        <v>53</v>
      </c>
      <c r="O68" s="95">
        <v>43.5</v>
      </c>
      <c r="P68">
        <v>64</v>
      </c>
      <c r="Q68" s="105">
        <v>3</v>
      </c>
      <c r="R68" s="38">
        <f>COUNTIF($O$5:$O$129,O68)</f>
        <v>1</v>
      </c>
      <c r="S68" s="267">
        <f>RANK(O68,$O$5:$O$129)</f>
        <v>64</v>
      </c>
      <c r="T68" s="267">
        <f>RANK(U68,$U$5:$U$129)</f>
        <v>61</v>
      </c>
      <c r="U68" s="372">
        <f>AD68-AE68</f>
        <v>34.25</v>
      </c>
      <c r="V68" s="267">
        <f>RANK(W68,$W$5:$W$129)</f>
        <v>56</v>
      </c>
      <c r="W68" s="372">
        <f>AD68-(AE68+AF68)</f>
        <v>24</v>
      </c>
      <c r="X68" s="267">
        <f>RANK(Y68,$Y$5:$Y$129)</f>
        <v>58</v>
      </c>
      <c r="Y68" s="372">
        <f>MAX(Z68:AC68)</f>
        <v>12.4</v>
      </c>
      <c r="Z68" s="42">
        <f>G68</f>
        <v>12.4</v>
      </c>
      <c r="AA68" s="42">
        <f>I68</f>
        <v>10.25</v>
      </c>
      <c r="AB68" s="42">
        <f>K68</f>
        <v>9.25</v>
      </c>
      <c r="AC68" s="42">
        <f>M68</f>
        <v>11.6</v>
      </c>
      <c r="AD68" s="403">
        <f>SUM(Z68:AC68)</f>
        <v>43.5</v>
      </c>
      <c r="AE68" s="404">
        <f>MIN(Z68:AC68)</f>
        <v>9.25</v>
      </c>
      <c r="AF68" s="405">
        <f>SMALL(Z68:AC68,2)</f>
        <v>10.25</v>
      </c>
      <c r="AG68" s="267">
        <f>RANK(Z68,$Z68:$AC68)</f>
        <v>1</v>
      </c>
      <c r="AH68" s="267">
        <f>RANK(AA68,$Z68:$AC68)</f>
        <v>3</v>
      </c>
      <c r="AI68" s="267">
        <f>RANK(AB68,$Z68:$AC68)</f>
        <v>4</v>
      </c>
      <c r="AJ68" s="267">
        <f>RANK(AC68,$Z68:$AC68)</f>
        <v>2</v>
      </c>
      <c r="AK68" s="170">
        <f>IF(AD68="個","",IF(COUNT(Z68:AC68)=4,SUM(Z68:AC68)-MIN(Z68:AC68),IF(COUNT(Z68:AC68)=3,SUM(Z68:AC68),"")))</f>
        <v>34.25</v>
      </c>
    </row>
    <row r="69" spans="2:37" ht="13.5">
      <c r="B69" s="267">
        <v>65</v>
      </c>
      <c r="C69" s="94" t="s">
        <v>451</v>
      </c>
      <c r="D69" s="93">
        <v>142</v>
      </c>
      <c r="E69" s="93" t="s">
        <v>328</v>
      </c>
      <c r="F69" s="93">
        <v>1</v>
      </c>
      <c r="G69" s="95">
        <v>12.45</v>
      </c>
      <c r="H69" s="96">
        <v>41</v>
      </c>
      <c r="I69" s="95">
        <v>9.3</v>
      </c>
      <c r="J69" s="96">
        <v>61</v>
      </c>
      <c r="K69" s="95">
        <v>9.8</v>
      </c>
      <c r="L69" s="96">
        <v>65</v>
      </c>
      <c r="M69" s="95">
        <v>11.6</v>
      </c>
      <c r="N69" s="96">
        <v>53</v>
      </c>
      <c r="O69" s="95">
        <v>43.15</v>
      </c>
      <c r="P69">
        <v>65</v>
      </c>
      <c r="Q69" s="105" t="s">
        <v>60</v>
      </c>
      <c r="R69" s="38">
        <f>COUNTIF($O$5:$O$129,O69)</f>
        <v>1</v>
      </c>
      <c r="S69" s="267">
        <f>RANK(O69,$O$5:$O$129)</f>
        <v>65</v>
      </c>
      <c r="T69" s="267">
        <f>RANK(U69,$U$5:$U$129)</f>
        <v>66</v>
      </c>
      <c r="U69" s="372">
        <f>AD69-AE69</f>
        <v>33.849999999999994</v>
      </c>
      <c r="V69" s="267">
        <f>RANK(W69,$W$5:$W$129)</f>
        <v>55</v>
      </c>
      <c r="W69" s="372">
        <f>AD69-(AE69+AF69)</f>
        <v>24.049999999999997</v>
      </c>
      <c r="X69" s="267">
        <f>RANK(Y69,$Y$5:$Y$129)</f>
        <v>54</v>
      </c>
      <c r="Y69" s="372">
        <f>MAX(Z69:AC69)</f>
        <v>12.45</v>
      </c>
      <c r="Z69" s="42">
        <f>G69</f>
        <v>12.45</v>
      </c>
      <c r="AA69" s="42">
        <f>I69</f>
        <v>9.3</v>
      </c>
      <c r="AB69" s="42">
        <f>K69</f>
        <v>9.8</v>
      </c>
      <c r="AC69" s="42">
        <f>M69</f>
        <v>11.6</v>
      </c>
      <c r="AD69" s="403">
        <f>SUM(Z69:AC69)</f>
        <v>43.15</v>
      </c>
      <c r="AE69" s="404">
        <f>MIN(Z69:AC69)</f>
        <v>9.3</v>
      </c>
      <c r="AF69" s="405">
        <f>SMALL(Z69:AC69,2)</f>
        <v>9.8</v>
      </c>
      <c r="AG69" s="267">
        <f>RANK(Z69,$Z69:$AC69)</f>
        <v>1</v>
      </c>
      <c r="AH69" s="267">
        <f>RANK(AA69,$Z69:$AC69)</f>
        <v>4</v>
      </c>
      <c r="AI69" s="267">
        <f>RANK(AB69,$Z69:$AC69)</f>
        <v>3</v>
      </c>
      <c r="AJ69" s="267">
        <f>RANK(AC69,$Z69:$AC69)</f>
        <v>2</v>
      </c>
      <c r="AK69" s="170">
        <f>IF(AD69="個","",IF(COUNT(Z69:AC69)=4,SUM(Z69:AC69)-MIN(Z69:AC69),IF(COUNT(Z69:AC69)=3,SUM(Z69:AC69),"")))</f>
        <v>33.849999999999994</v>
      </c>
    </row>
    <row r="70" spans="2:37" ht="13.5">
      <c r="B70" s="267">
        <v>66</v>
      </c>
      <c r="C70" s="94" t="s">
        <v>453</v>
      </c>
      <c r="D70" s="93">
        <v>102</v>
      </c>
      <c r="E70" s="93" t="s">
        <v>330</v>
      </c>
      <c r="F70" s="93">
        <v>3</v>
      </c>
      <c r="G70" s="95">
        <v>12.1</v>
      </c>
      <c r="H70" s="96">
        <v>54</v>
      </c>
      <c r="I70" s="95">
        <v>8.5</v>
      </c>
      <c r="J70" s="96">
        <v>69</v>
      </c>
      <c r="K70" s="95">
        <v>10.7</v>
      </c>
      <c r="L70" s="96">
        <v>53</v>
      </c>
      <c r="M70" s="95">
        <v>11.7</v>
      </c>
      <c r="N70" s="96">
        <v>48</v>
      </c>
      <c r="O70" s="95">
        <v>43</v>
      </c>
      <c r="P70">
        <v>66</v>
      </c>
      <c r="Q70" s="38" t="s">
        <v>60</v>
      </c>
      <c r="R70" s="38">
        <f>COUNTIF($O$5:$O$129,O70)</f>
        <v>1</v>
      </c>
      <c r="S70" s="267">
        <f>RANK(O70,$O$5:$O$129)</f>
        <v>66</v>
      </c>
      <c r="T70" s="267">
        <f>RANK(U70,$U$5:$U$129)</f>
        <v>56</v>
      </c>
      <c r="U70" s="372">
        <f>AD70-AE70</f>
        <v>34.5</v>
      </c>
      <c r="V70" s="267">
        <f>RANK(W70,$W$5:$W$129)</f>
        <v>60</v>
      </c>
      <c r="W70" s="372">
        <f>AD70-(AE70+AF70)</f>
        <v>23.8</v>
      </c>
      <c r="X70" s="267">
        <f>RANK(Y70,$Y$5:$Y$129)</f>
        <v>62</v>
      </c>
      <c r="Y70" s="372">
        <f>MAX(Z70:AC70)</f>
        <v>12.1</v>
      </c>
      <c r="Z70" s="42">
        <f>G70</f>
        <v>12.1</v>
      </c>
      <c r="AA70" s="42">
        <f>I70</f>
        <v>8.5</v>
      </c>
      <c r="AB70" s="42">
        <f>K70</f>
        <v>10.7</v>
      </c>
      <c r="AC70" s="42">
        <f>M70</f>
        <v>11.7</v>
      </c>
      <c r="AD70" s="403">
        <f>SUM(Z70:AC70)</f>
        <v>43</v>
      </c>
      <c r="AE70" s="404">
        <f>MIN(Z70:AC70)</f>
        <v>8.5</v>
      </c>
      <c r="AF70" s="405">
        <f>SMALL(Z70:AC70,2)</f>
        <v>10.7</v>
      </c>
      <c r="AG70" s="267">
        <f>RANK(Z70,$Z70:$AC70)</f>
        <v>1</v>
      </c>
      <c r="AH70" s="267">
        <f>RANK(AA70,$Z70:$AC70)</f>
        <v>4</v>
      </c>
      <c r="AI70" s="267">
        <f>RANK(AB70,$Z70:$AC70)</f>
        <v>3</v>
      </c>
      <c r="AJ70" s="267">
        <f>RANK(AC70,$Z70:$AC70)</f>
        <v>2</v>
      </c>
      <c r="AK70" s="170">
        <f>IF(AD70="個","",IF(COUNT(Z70:AC70)=4,SUM(Z70:AC70)-MIN(Z70:AC70),IF(COUNT(Z70:AC70)=3,SUM(Z70:AC70),"")))</f>
        <v>34.5</v>
      </c>
    </row>
    <row r="71" spans="2:37" ht="13.5">
      <c r="B71" s="267">
        <v>67</v>
      </c>
      <c r="C71" s="94" t="s">
        <v>61</v>
      </c>
      <c r="D71" s="93">
        <v>15</v>
      </c>
      <c r="E71" s="93" t="s">
        <v>23</v>
      </c>
      <c r="F71" s="93">
        <v>2</v>
      </c>
      <c r="G71" s="95">
        <v>12.65</v>
      </c>
      <c r="H71" s="96">
        <v>26</v>
      </c>
      <c r="I71" s="95">
        <v>10.35</v>
      </c>
      <c r="J71" s="96">
        <v>44</v>
      </c>
      <c r="K71" s="95">
        <v>8.6</v>
      </c>
      <c r="L71" s="96">
        <v>76</v>
      </c>
      <c r="M71" s="95">
        <v>11.15</v>
      </c>
      <c r="N71" s="96">
        <v>61</v>
      </c>
      <c r="O71" s="95">
        <v>42.75</v>
      </c>
      <c r="P71">
        <v>67</v>
      </c>
      <c r="Q71" s="105">
        <v>13</v>
      </c>
      <c r="R71" s="38">
        <f>COUNTIF($O$5:$O$129,O71)</f>
        <v>1</v>
      </c>
      <c r="S71" s="267">
        <f>RANK(O71,$O$5:$O$129)</f>
        <v>67</v>
      </c>
      <c r="T71" s="267">
        <f>RANK(U71,$U$5:$U$129)</f>
        <v>62</v>
      </c>
      <c r="U71" s="372">
        <f>AD71-AE71</f>
        <v>34.15</v>
      </c>
      <c r="V71" s="267">
        <f>RANK(W71,$W$5:$W$129)</f>
        <v>60</v>
      </c>
      <c r="W71" s="372">
        <f>AD71-(AE71+AF71)</f>
        <v>23.8</v>
      </c>
      <c r="X71" s="267">
        <f>RANK(Y71,$Y$5:$Y$129)</f>
        <v>42</v>
      </c>
      <c r="Y71" s="372">
        <f>MAX(Z71:AC71)</f>
        <v>12.65</v>
      </c>
      <c r="Z71" s="42">
        <f>G71</f>
        <v>12.65</v>
      </c>
      <c r="AA71" s="42">
        <f>I71</f>
        <v>10.35</v>
      </c>
      <c r="AB71" s="42">
        <f>K71</f>
        <v>8.6</v>
      </c>
      <c r="AC71" s="42">
        <f>M71</f>
        <v>11.15</v>
      </c>
      <c r="AD71" s="403">
        <f>SUM(Z71:AC71)</f>
        <v>42.75</v>
      </c>
      <c r="AE71" s="404">
        <f>MIN(Z71:AC71)</f>
        <v>8.6</v>
      </c>
      <c r="AF71" s="405">
        <f>SMALL(Z71:AC71,2)</f>
        <v>10.35</v>
      </c>
      <c r="AG71" s="267">
        <f>RANK(Z71,$Z71:$AC71)</f>
        <v>1</v>
      </c>
      <c r="AH71" s="267">
        <f>RANK(AA71,$Z71:$AC71)</f>
        <v>3</v>
      </c>
      <c r="AI71" s="267">
        <f>RANK(AB71,$Z71:$AC71)</f>
        <v>4</v>
      </c>
      <c r="AJ71" s="267">
        <f>RANK(AC71,$Z71:$AC71)</f>
        <v>2</v>
      </c>
      <c r="AK71" s="170">
        <f>IF(AD71="個","",IF(COUNT(Z71:AC71)=4,SUM(Z71:AC71)-MIN(Z71:AC71),IF(COUNT(Z71:AC71)=3,SUM(Z71:AC71),"")))</f>
        <v>34.15</v>
      </c>
    </row>
    <row r="72" spans="2:37" ht="13.5">
      <c r="B72" s="267">
        <v>68</v>
      </c>
      <c r="C72" s="94" t="s">
        <v>64</v>
      </c>
      <c r="D72" s="93">
        <v>34</v>
      </c>
      <c r="E72" s="93" t="s">
        <v>229</v>
      </c>
      <c r="F72" s="93">
        <v>1</v>
      </c>
      <c r="G72" s="95">
        <v>11.45</v>
      </c>
      <c r="H72" s="96">
        <v>69</v>
      </c>
      <c r="I72" s="95">
        <v>9.05</v>
      </c>
      <c r="J72" s="96">
        <v>65</v>
      </c>
      <c r="K72" s="95">
        <v>10.25</v>
      </c>
      <c r="L72" s="96">
        <v>62</v>
      </c>
      <c r="M72" s="95">
        <v>11.75</v>
      </c>
      <c r="N72" s="96">
        <v>46</v>
      </c>
      <c r="O72" s="95">
        <v>42.5</v>
      </c>
      <c r="P72">
        <v>68</v>
      </c>
      <c r="Q72" s="105">
        <v>7</v>
      </c>
      <c r="R72" s="38">
        <f>COUNTIF($O$5:$O$129,O72)</f>
        <v>1</v>
      </c>
      <c r="S72" s="267">
        <f>RANK(O72,$O$5:$O$129)</f>
        <v>68</v>
      </c>
      <c r="T72" s="267">
        <f>RANK(U72,$U$5:$U$129)</f>
        <v>69</v>
      </c>
      <c r="U72" s="372">
        <f>AD72-AE72</f>
        <v>33.45</v>
      </c>
      <c r="V72" s="267">
        <f>RANK(W72,$W$5:$W$129)</f>
        <v>69</v>
      </c>
      <c r="W72" s="372">
        <f>AD72-(AE72+AF72)</f>
        <v>23.2</v>
      </c>
      <c r="X72" s="267">
        <f>RANK(Y72,$Y$5:$Y$129)</f>
        <v>71</v>
      </c>
      <c r="Y72" s="372">
        <f>MAX(Z72:AC72)</f>
        <v>11.75</v>
      </c>
      <c r="Z72" s="42">
        <f>G72</f>
        <v>11.45</v>
      </c>
      <c r="AA72" s="42">
        <f>I72</f>
        <v>9.05</v>
      </c>
      <c r="AB72" s="42">
        <f>K72</f>
        <v>10.25</v>
      </c>
      <c r="AC72" s="42">
        <f>M72</f>
        <v>11.75</v>
      </c>
      <c r="AD72" s="403">
        <f>SUM(Z72:AC72)</f>
        <v>42.5</v>
      </c>
      <c r="AE72" s="404">
        <f>MIN(Z72:AC72)</f>
        <v>9.05</v>
      </c>
      <c r="AF72" s="405">
        <f>SMALL(Z72:AC72,2)</f>
        <v>10.25</v>
      </c>
      <c r="AG72" s="267">
        <f>RANK(Z72,$Z72:$AC72)</f>
        <v>2</v>
      </c>
      <c r="AH72" s="267">
        <f>RANK(AA72,$Z72:$AC72)</f>
        <v>4</v>
      </c>
      <c r="AI72" s="267">
        <f>RANK(AB72,$Z72:$AC72)</f>
        <v>3</v>
      </c>
      <c r="AJ72" s="267">
        <f>RANK(AC72,$Z72:$AC72)</f>
        <v>1</v>
      </c>
      <c r="AK72" s="170">
        <f>IF(AD72="個","",IF(COUNT(Z72:AC72)=4,SUM(Z72:AC72)-MIN(Z72:AC72),IF(COUNT(Z72:AC72)=3,SUM(Z72:AC72),"")))</f>
        <v>33.45</v>
      </c>
    </row>
    <row r="73" spans="2:37" ht="13.5">
      <c r="B73" s="267">
        <v>69</v>
      </c>
      <c r="C73" s="94" t="s">
        <v>439</v>
      </c>
      <c r="D73" s="93">
        <v>104</v>
      </c>
      <c r="E73" s="93" t="s">
        <v>312</v>
      </c>
      <c r="F73" s="93">
        <v>2</v>
      </c>
      <c r="G73" s="95">
        <v>12.7</v>
      </c>
      <c r="H73" s="96">
        <v>22</v>
      </c>
      <c r="I73" s="95">
        <v>8.05</v>
      </c>
      <c r="J73" s="96">
        <v>73</v>
      </c>
      <c r="K73" s="95">
        <v>9.2</v>
      </c>
      <c r="L73" s="96">
        <v>73</v>
      </c>
      <c r="M73" s="95">
        <v>12</v>
      </c>
      <c r="N73" s="96">
        <v>40</v>
      </c>
      <c r="O73" s="95">
        <v>41.95</v>
      </c>
      <c r="P73">
        <v>69</v>
      </c>
      <c r="Q73" s="105" t="s">
        <v>60</v>
      </c>
      <c r="R73" s="38">
        <f>COUNTIF($O$5:$O$129,O73)</f>
        <v>1</v>
      </c>
      <c r="S73" s="267">
        <f>RANK(O73,$O$5:$O$129)</f>
        <v>69</v>
      </c>
      <c r="T73" s="267">
        <f>RANK(U73,$U$5:$U$129)</f>
        <v>63</v>
      </c>
      <c r="U73" s="372">
        <f>AD73-AE73</f>
        <v>33.900000000000006</v>
      </c>
      <c r="V73" s="267">
        <f>RANK(W73,$W$5:$W$129)</f>
        <v>44</v>
      </c>
      <c r="W73" s="372">
        <f>AD73-(AE73+AF73)</f>
        <v>24.700000000000003</v>
      </c>
      <c r="X73" s="267">
        <f>RANK(Y73,$Y$5:$Y$129)</f>
        <v>40</v>
      </c>
      <c r="Y73" s="372">
        <f>MAX(Z73:AC73)</f>
        <v>12.7</v>
      </c>
      <c r="Z73" s="42">
        <f>G73</f>
        <v>12.7</v>
      </c>
      <c r="AA73" s="42">
        <f>I73</f>
        <v>8.05</v>
      </c>
      <c r="AB73" s="42">
        <f>K73</f>
        <v>9.2</v>
      </c>
      <c r="AC73" s="42">
        <f>M73</f>
        <v>12</v>
      </c>
      <c r="AD73" s="403">
        <f>SUM(Z73:AC73)</f>
        <v>41.95</v>
      </c>
      <c r="AE73" s="404">
        <f>MIN(Z73:AC73)</f>
        <v>8.05</v>
      </c>
      <c r="AF73" s="405">
        <f>SMALL(Z73:AC73,2)</f>
        <v>9.2</v>
      </c>
      <c r="AG73" s="267">
        <f>RANK(Z73,$Z73:$AC73)</f>
        <v>1</v>
      </c>
      <c r="AH73" s="267">
        <f>RANK(AA73,$Z73:$AC73)</f>
        <v>4</v>
      </c>
      <c r="AI73" s="267">
        <f>RANK(AB73,$Z73:$AC73)</f>
        <v>3</v>
      </c>
      <c r="AJ73" s="267">
        <f>RANK(AC73,$Z73:$AC73)</f>
        <v>2</v>
      </c>
      <c r="AK73" s="170">
        <f>IF(AD73="個","",IF(COUNT(Z73:AC73)=4,SUM(Z73:AC73)-MIN(Z73:AC73),IF(COUNT(Z73:AC73)=3,SUM(Z73:AC73),"")))</f>
        <v>33.900000000000006</v>
      </c>
    </row>
    <row r="74" spans="2:37" ht="13.5">
      <c r="B74" s="267">
        <v>70</v>
      </c>
      <c r="C74" s="94" t="s">
        <v>85</v>
      </c>
      <c r="D74" s="93">
        <v>76</v>
      </c>
      <c r="E74" s="93" t="s">
        <v>6</v>
      </c>
      <c r="F74" s="93">
        <v>2</v>
      </c>
      <c r="G74" s="95">
        <v>12.5</v>
      </c>
      <c r="H74" s="96">
        <v>37</v>
      </c>
      <c r="I74" s="95">
        <v>8.4</v>
      </c>
      <c r="J74" s="96">
        <v>70</v>
      </c>
      <c r="K74" s="95">
        <v>8.1</v>
      </c>
      <c r="L74" s="96">
        <v>80</v>
      </c>
      <c r="M74" s="95">
        <v>11.6</v>
      </c>
      <c r="N74" s="96">
        <v>53</v>
      </c>
      <c r="O74" s="95">
        <v>40.6</v>
      </c>
      <c r="P74">
        <v>70</v>
      </c>
      <c r="Q74" s="106">
        <v>12</v>
      </c>
      <c r="R74" s="38">
        <f>COUNTIF($O$5:$O$129,O74)</f>
        <v>1</v>
      </c>
      <c r="S74" s="267">
        <f>RANK(O74,$O$5:$O$129)</f>
        <v>70</v>
      </c>
      <c r="T74" s="267">
        <f>RANK(U74,$U$5:$U$129)</f>
        <v>70</v>
      </c>
      <c r="U74" s="372">
        <f>AD74-AE74</f>
        <v>32.5</v>
      </c>
      <c r="V74" s="267">
        <f>RANK(W74,$W$5:$W$129)</f>
        <v>53</v>
      </c>
      <c r="W74" s="372">
        <f>AD74-(AE74+AF74)</f>
        <v>24.1</v>
      </c>
      <c r="X74" s="267">
        <f>RANK(Y74,$Y$5:$Y$129)</f>
        <v>52</v>
      </c>
      <c r="Y74" s="372">
        <f>MAX(Z74:AC74)</f>
        <v>12.5</v>
      </c>
      <c r="Z74" s="42">
        <f>G74</f>
        <v>12.5</v>
      </c>
      <c r="AA74" s="42">
        <f>I74</f>
        <v>8.4</v>
      </c>
      <c r="AB74" s="42">
        <f>K74</f>
        <v>8.1</v>
      </c>
      <c r="AC74" s="42">
        <f>M74</f>
        <v>11.6</v>
      </c>
      <c r="AD74" s="403">
        <f>SUM(Z74:AC74)</f>
        <v>40.6</v>
      </c>
      <c r="AE74" s="404">
        <f>MIN(Z74:AC74)</f>
        <v>8.1</v>
      </c>
      <c r="AF74" s="405">
        <f>SMALL(Z74:AC74,2)</f>
        <v>8.4</v>
      </c>
      <c r="AG74" s="267">
        <f>RANK(Z74,$Z74:$AC74)</f>
        <v>1</v>
      </c>
      <c r="AH74" s="267">
        <f>RANK(AA74,$Z74:$AC74)</f>
        <v>3</v>
      </c>
      <c r="AI74" s="267">
        <f>RANK(AB74,$Z74:$AC74)</f>
        <v>4</v>
      </c>
      <c r="AJ74" s="267">
        <f>RANK(AC74,$Z74:$AC74)</f>
        <v>2</v>
      </c>
      <c r="AK74" s="170">
        <f>IF(AD74="個","",IF(COUNT(Z74:AC74)=4,SUM(Z74:AC74)-MIN(Z74:AC74),IF(COUNT(Z74:AC74)=3,SUM(Z74:AC74),"")))</f>
        <v>32.5</v>
      </c>
    </row>
    <row r="75" spans="2:37" ht="13.5">
      <c r="B75" s="267">
        <v>71</v>
      </c>
      <c r="C75" s="94" t="s">
        <v>72</v>
      </c>
      <c r="D75" s="93">
        <v>7</v>
      </c>
      <c r="E75" s="93" t="s">
        <v>74</v>
      </c>
      <c r="F75" s="93">
        <v>3</v>
      </c>
      <c r="G75" s="95">
        <v>12</v>
      </c>
      <c r="H75" s="96">
        <v>57</v>
      </c>
      <c r="I75" s="95">
        <v>7.4</v>
      </c>
      <c r="J75" s="96">
        <v>77</v>
      </c>
      <c r="K75" s="95">
        <v>10.15</v>
      </c>
      <c r="L75" s="96">
        <v>63</v>
      </c>
      <c r="M75" s="95">
        <v>10.1</v>
      </c>
      <c r="N75" s="96">
        <v>73</v>
      </c>
      <c r="O75" s="95">
        <v>39.65</v>
      </c>
      <c r="P75">
        <v>71</v>
      </c>
      <c r="Q75" s="38">
        <v>9</v>
      </c>
      <c r="R75" s="38">
        <f>COUNTIF($O$5:$O$129,O75)</f>
        <v>1</v>
      </c>
      <c r="S75" s="267">
        <f>RANK(O75,$O$5:$O$129)</f>
        <v>71</v>
      </c>
      <c r="T75" s="267">
        <f>RANK(U75,$U$5:$U$129)</f>
        <v>71</v>
      </c>
      <c r="U75" s="372">
        <f>AD75-AE75</f>
        <v>32.25</v>
      </c>
      <c r="V75" s="267">
        <f>RANK(W75,$W$5:$W$129)</f>
        <v>71</v>
      </c>
      <c r="W75" s="372">
        <f>AD75-(AE75+AF75)</f>
        <v>22.15</v>
      </c>
      <c r="X75" s="267">
        <f>RANK(Y75,$Y$5:$Y$129)</f>
        <v>66</v>
      </c>
      <c r="Y75" s="372">
        <f>MAX(Z75:AC75)</f>
        <v>12</v>
      </c>
      <c r="Z75" s="42">
        <f>G75</f>
        <v>12</v>
      </c>
      <c r="AA75" s="42">
        <f>I75</f>
        <v>7.4</v>
      </c>
      <c r="AB75" s="42">
        <f>K75</f>
        <v>10.15</v>
      </c>
      <c r="AC75" s="42">
        <f>M75</f>
        <v>10.1</v>
      </c>
      <c r="AD75" s="403">
        <f>SUM(Z75:AC75)</f>
        <v>39.65</v>
      </c>
      <c r="AE75" s="404">
        <f>MIN(Z75:AC75)</f>
        <v>7.4</v>
      </c>
      <c r="AF75" s="405">
        <f>SMALL(Z75:AC75,2)</f>
        <v>10.1</v>
      </c>
      <c r="AG75" s="267">
        <f>RANK(Z75,$Z75:$AC75)</f>
        <v>1</v>
      </c>
      <c r="AH75" s="267">
        <f>RANK(AA75,$Z75:$AC75)</f>
        <v>4</v>
      </c>
      <c r="AI75" s="267">
        <f>RANK(AB75,$Z75:$AC75)</f>
        <v>2</v>
      </c>
      <c r="AJ75" s="267">
        <f>RANK(AC75,$Z75:$AC75)</f>
        <v>3</v>
      </c>
      <c r="AK75" s="170">
        <f>IF(AD75="個","",IF(COUNT(Z75:AC75)=4,SUM(Z75:AC75)-MIN(Z75:AC75),IF(COUNT(Z75:AC75)=3,SUM(Z75:AC75),"")))</f>
        <v>32.25</v>
      </c>
    </row>
    <row r="76" spans="2:37" ht="13.5">
      <c r="B76" s="267">
        <v>72</v>
      </c>
      <c r="C76" s="94" t="s">
        <v>72</v>
      </c>
      <c r="D76" s="93">
        <v>5</v>
      </c>
      <c r="E76" s="93" t="s">
        <v>73</v>
      </c>
      <c r="F76" s="93">
        <v>3</v>
      </c>
      <c r="G76" s="95">
        <v>11.65</v>
      </c>
      <c r="H76" s="96">
        <v>64</v>
      </c>
      <c r="I76" s="95">
        <v>9.15</v>
      </c>
      <c r="J76" s="96">
        <v>63</v>
      </c>
      <c r="K76" s="95">
        <v>9.4</v>
      </c>
      <c r="L76" s="96">
        <v>70</v>
      </c>
      <c r="M76" s="95">
        <v>9.25</v>
      </c>
      <c r="N76" s="96">
        <v>80</v>
      </c>
      <c r="O76" s="95">
        <v>39.45</v>
      </c>
      <c r="P76" s="100">
        <v>72</v>
      </c>
      <c r="Q76" s="106">
        <v>9</v>
      </c>
      <c r="R76" s="38">
        <f>COUNTIF($O$5:$O$129,O76)</f>
        <v>1</v>
      </c>
      <c r="S76" s="267">
        <f>RANK(O76,$O$5:$O$129)</f>
        <v>72</v>
      </c>
      <c r="T76" s="267">
        <f>RANK(U76,$U$5:$U$129)</f>
        <v>74</v>
      </c>
      <c r="U76" s="372">
        <f>AD76-AE76</f>
        <v>30.300000000000004</v>
      </c>
      <c r="V76" s="267">
        <f>RANK(W76,$W$5:$W$129)</f>
        <v>74</v>
      </c>
      <c r="W76" s="372">
        <f>AD76-(AE76+AF76)</f>
        <v>21.050000000000004</v>
      </c>
      <c r="X76" s="267">
        <f>RANK(Y76,$Y$5:$Y$129)</f>
        <v>72</v>
      </c>
      <c r="Y76" s="372">
        <f>MAX(Z76:AC76)</f>
        <v>11.65</v>
      </c>
      <c r="Z76" s="42">
        <f>G76</f>
        <v>11.65</v>
      </c>
      <c r="AA76" s="42">
        <f>I76</f>
        <v>9.15</v>
      </c>
      <c r="AB76" s="42">
        <f>K76</f>
        <v>9.4</v>
      </c>
      <c r="AC76" s="42">
        <f>M76</f>
        <v>9.25</v>
      </c>
      <c r="AD76" s="403">
        <f>SUM(Z76:AC76)</f>
        <v>39.45</v>
      </c>
      <c r="AE76" s="404">
        <f>MIN(Z76:AC76)</f>
        <v>9.15</v>
      </c>
      <c r="AF76" s="405">
        <f>SMALL(Z76:AC76,2)</f>
        <v>9.25</v>
      </c>
      <c r="AG76" s="267">
        <f>RANK(Z76,$Z76:$AC76)</f>
        <v>1</v>
      </c>
      <c r="AH76" s="267">
        <f>RANK(AA76,$Z76:$AC76)</f>
        <v>4</v>
      </c>
      <c r="AI76" s="267">
        <f>RANK(AB76,$Z76:$AC76)</f>
        <v>2</v>
      </c>
      <c r="AJ76" s="267">
        <f>RANK(AC76,$Z76:$AC76)</f>
        <v>3</v>
      </c>
      <c r="AK76" s="170">
        <f>IF(AD76="個","",IF(COUNT(Z76:AC76)=4,SUM(Z76:AC76)-MIN(Z76:AC76),IF(COUNT(Z76:AC76)=3,SUM(Z76:AC76),"")))</f>
        <v>30.300000000000004</v>
      </c>
    </row>
    <row r="77" spans="2:37" ht="13.5">
      <c r="B77" s="267">
        <v>73</v>
      </c>
      <c r="C77" s="94" t="s">
        <v>61</v>
      </c>
      <c r="D77" s="93">
        <v>17</v>
      </c>
      <c r="E77" s="93" t="s">
        <v>319</v>
      </c>
      <c r="F77" s="93">
        <v>1</v>
      </c>
      <c r="G77" s="95">
        <v>11.4</v>
      </c>
      <c r="H77" s="96">
        <v>70</v>
      </c>
      <c r="I77" s="95">
        <v>8.3</v>
      </c>
      <c r="J77" s="96">
        <v>71</v>
      </c>
      <c r="K77" s="95">
        <v>9.4</v>
      </c>
      <c r="L77" s="96">
        <v>70</v>
      </c>
      <c r="M77" s="95">
        <v>9.95</v>
      </c>
      <c r="N77" s="96">
        <v>75</v>
      </c>
      <c r="O77" s="95">
        <v>39.05</v>
      </c>
      <c r="P77">
        <v>73</v>
      </c>
      <c r="Q77" s="105">
        <v>13</v>
      </c>
      <c r="R77" s="38">
        <f>COUNTIF($O$5:$O$129,O77)</f>
        <v>1</v>
      </c>
      <c r="S77" s="267">
        <f>RANK(O77,$O$5:$O$129)</f>
        <v>73</v>
      </c>
      <c r="T77" s="267">
        <f>RANK(U77,$U$5:$U$129)</f>
        <v>72</v>
      </c>
      <c r="U77" s="372">
        <f>AD77-AE77</f>
        <v>30.749999999999996</v>
      </c>
      <c r="V77" s="267">
        <f>RANK(W77,$W$5:$W$129)</f>
        <v>72</v>
      </c>
      <c r="W77" s="372">
        <f>AD77-(AE77+AF77)</f>
        <v>21.349999999999994</v>
      </c>
      <c r="X77" s="267">
        <f>RANK(Y77,$Y$5:$Y$129)</f>
        <v>74</v>
      </c>
      <c r="Y77" s="372">
        <f>MAX(Z77:AC77)</f>
        <v>11.4</v>
      </c>
      <c r="Z77" s="42">
        <f>G77</f>
        <v>11.4</v>
      </c>
      <c r="AA77" s="42">
        <f>I77</f>
        <v>8.3</v>
      </c>
      <c r="AB77" s="42">
        <f>K77</f>
        <v>9.4</v>
      </c>
      <c r="AC77" s="42">
        <f>M77</f>
        <v>9.95</v>
      </c>
      <c r="AD77" s="403">
        <f>SUM(Z77:AC77)</f>
        <v>39.05</v>
      </c>
      <c r="AE77" s="404">
        <f>MIN(Z77:AC77)</f>
        <v>8.3</v>
      </c>
      <c r="AF77" s="405">
        <f>SMALL(Z77:AC77,2)</f>
        <v>9.4</v>
      </c>
      <c r="AG77" s="267">
        <f>RANK(Z77,$Z77:$AC77)</f>
        <v>1</v>
      </c>
      <c r="AH77" s="267">
        <f>RANK(AA77,$Z77:$AC77)</f>
        <v>4</v>
      </c>
      <c r="AI77" s="267">
        <f>RANK(AB77,$Z77:$AC77)</f>
        <v>3</v>
      </c>
      <c r="AJ77" s="267">
        <f>RANK(AC77,$Z77:$AC77)</f>
        <v>2</v>
      </c>
      <c r="AK77" s="170">
        <f>IF(AD77="個","",IF(COUNT(Z77:AC77)=4,SUM(Z77:AC77)-MIN(Z77:AC77),IF(COUNT(Z77:AC77)=3,SUM(Z77:AC77),"")))</f>
        <v>30.749999999999996</v>
      </c>
    </row>
    <row r="78" spans="2:37" ht="13.5">
      <c r="B78" s="267">
        <v>74</v>
      </c>
      <c r="C78" s="94" t="s">
        <v>342</v>
      </c>
      <c r="D78" s="93">
        <v>12</v>
      </c>
      <c r="E78" s="93" t="s">
        <v>344</v>
      </c>
      <c r="F78" s="93">
        <v>3</v>
      </c>
      <c r="G78" s="95">
        <v>11.6</v>
      </c>
      <c r="H78" s="96">
        <v>66</v>
      </c>
      <c r="I78" s="95">
        <v>8.15</v>
      </c>
      <c r="J78" s="96">
        <v>72</v>
      </c>
      <c r="K78" s="95">
        <v>7.95</v>
      </c>
      <c r="L78" s="96">
        <v>82</v>
      </c>
      <c r="M78" s="95">
        <v>9.7</v>
      </c>
      <c r="N78" s="96">
        <v>77</v>
      </c>
      <c r="O78" s="95">
        <v>37.4</v>
      </c>
      <c r="P78">
        <v>74</v>
      </c>
      <c r="Q78" s="105">
        <v>11</v>
      </c>
      <c r="R78" s="38">
        <f>COUNTIF($O$5:$O$129,O78)</f>
        <v>1</v>
      </c>
      <c r="S78" s="267">
        <f>RANK(O78,$O$5:$O$129)</f>
        <v>74</v>
      </c>
      <c r="T78" s="267">
        <f>RANK(U78,$U$5:$U$129)</f>
        <v>76</v>
      </c>
      <c r="U78" s="372">
        <f>AD78-AE78</f>
        <v>29.45</v>
      </c>
      <c r="V78" s="267">
        <f>RANK(W78,$W$5:$W$129)</f>
        <v>73</v>
      </c>
      <c r="W78" s="372">
        <f>AD78-(AE78+AF78)</f>
        <v>21.299999999999997</v>
      </c>
      <c r="X78" s="267">
        <f>RANK(Y78,$Y$5:$Y$129)</f>
        <v>73</v>
      </c>
      <c r="Y78" s="372">
        <f>MAX(Z78:AC78)</f>
        <v>11.6</v>
      </c>
      <c r="Z78" s="42">
        <f>G78</f>
        <v>11.6</v>
      </c>
      <c r="AA78" s="42">
        <f>I78</f>
        <v>8.15</v>
      </c>
      <c r="AB78" s="42">
        <f>K78</f>
        <v>7.95</v>
      </c>
      <c r="AC78" s="42">
        <f>M78</f>
        <v>9.7</v>
      </c>
      <c r="AD78" s="403">
        <f>SUM(Z78:AC78)</f>
        <v>37.4</v>
      </c>
      <c r="AE78" s="404">
        <f>MIN(Z78:AC78)</f>
        <v>7.95</v>
      </c>
      <c r="AF78" s="405">
        <f>SMALL(Z78:AC78,2)</f>
        <v>8.15</v>
      </c>
      <c r="AG78" s="267">
        <f>RANK(Z78,$Z78:$AC78)</f>
        <v>1</v>
      </c>
      <c r="AH78" s="267">
        <f>RANK(AA78,$Z78:$AC78)</f>
        <v>3</v>
      </c>
      <c r="AI78" s="267">
        <f>RANK(AB78,$Z78:$AC78)</f>
        <v>4</v>
      </c>
      <c r="AJ78" s="267">
        <f>RANK(AC78,$Z78:$AC78)</f>
        <v>2</v>
      </c>
      <c r="AK78" s="170">
        <f>IF(AD78="個","",IF(COUNT(Z78:AC78)=4,SUM(Z78:AC78)-MIN(Z78:AC78),IF(COUNT(Z78:AC78)=3,SUM(Z78:AC78),"")))</f>
        <v>29.45</v>
      </c>
    </row>
    <row r="79" spans="2:37" ht="13.5">
      <c r="B79" s="267">
        <v>75</v>
      </c>
      <c r="C79" s="94" t="s">
        <v>445</v>
      </c>
      <c r="D79" s="93">
        <v>163</v>
      </c>
      <c r="E79" s="93" t="s">
        <v>323</v>
      </c>
      <c r="F79" s="93">
        <v>3</v>
      </c>
      <c r="G79" s="95">
        <v>11.4</v>
      </c>
      <c r="H79" s="96">
        <v>70</v>
      </c>
      <c r="I79" s="95">
        <v>6.7</v>
      </c>
      <c r="J79" s="96">
        <v>80</v>
      </c>
      <c r="K79" s="95">
        <v>9.65</v>
      </c>
      <c r="L79" s="96">
        <v>67</v>
      </c>
      <c r="M79" s="95">
        <v>8.55</v>
      </c>
      <c r="N79" s="96">
        <v>82</v>
      </c>
      <c r="O79" s="95">
        <v>36.3</v>
      </c>
      <c r="P79">
        <v>75</v>
      </c>
      <c r="Q79" s="38" t="s">
        <v>60</v>
      </c>
      <c r="R79" s="38">
        <f>COUNTIF($O$5:$O$129,O79)</f>
        <v>1</v>
      </c>
      <c r="S79" s="267">
        <f>RANK(O79,$O$5:$O$129)</f>
        <v>75</v>
      </c>
      <c r="T79" s="267">
        <f>RANK(U79,$U$5:$U$129)</f>
        <v>75</v>
      </c>
      <c r="U79" s="372">
        <f>AD79-AE79</f>
        <v>29.599999999999998</v>
      </c>
      <c r="V79" s="267">
        <f>RANK(W79,$W$5:$W$129)</f>
        <v>75</v>
      </c>
      <c r="W79" s="372">
        <f>AD79-(AE79+AF79)</f>
        <v>21.049999999999997</v>
      </c>
      <c r="X79" s="267">
        <f>RANK(Y79,$Y$5:$Y$129)</f>
        <v>74</v>
      </c>
      <c r="Y79" s="372">
        <f>MAX(Z79:AC79)</f>
        <v>11.4</v>
      </c>
      <c r="Z79" s="42">
        <f>G79</f>
        <v>11.4</v>
      </c>
      <c r="AA79" s="42">
        <f>I79</f>
        <v>6.7</v>
      </c>
      <c r="AB79" s="42">
        <f>K79</f>
        <v>9.65</v>
      </c>
      <c r="AC79" s="42">
        <f>M79</f>
        <v>8.55</v>
      </c>
      <c r="AD79" s="403">
        <f>SUM(Z79:AC79)</f>
        <v>36.3</v>
      </c>
      <c r="AE79" s="404">
        <f>MIN(Z79:AC79)</f>
        <v>6.7</v>
      </c>
      <c r="AF79" s="405">
        <f>SMALL(Z79:AC79,2)</f>
        <v>8.55</v>
      </c>
      <c r="AG79" s="267">
        <f>RANK(Z79,$Z79:$AC79)</f>
        <v>1</v>
      </c>
      <c r="AH79" s="267">
        <f>RANK(AA79,$Z79:$AC79)</f>
        <v>4</v>
      </c>
      <c r="AI79" s="267">
        <f>RANK(AB79,$Z79:$AC79)</f>
        <v>2</v>
      </c>
      <c r="AJ79" s="267">
        <f>RANK(AC79,$Z79:$AC79)</f>
        <v>3</v>
      </c>
      <c r="AK79" s="170">
        <f>IF(AD79="個","",IF(COUNT(Z79:AC79)=4,SUM(Z79:AC79)-MIN(Z79:AC79),IF(COUNT(Z79:AC79)=3,SUM(Z79:AC79),"")))</f>
        <v>29.599999999999998</v>
      </c>
    </row>
    <row r="80" spans="2:37" ht="13.5">
      <c r="B80" s="267">
        <v>76</v>
      </c>
      <c r="C80" s="94" t="s">
        <v>342</v>
      </c>
      <c r="D80" s="93">
        <v>11</v>
      </c>
      <c r="E80" s="93" t="s">
        <v>343</v>
      </c>
      <c r="F80" s="93">
        <v>3</v>
      </c>
      <c r="G80" s="95">
        <v>11.1</v>
      </c>
      <c r="H80" s="96">
        <v>76</v>
      </c>
      <c r="I80" s="95">
        <v>6.4</v>
      </c>
      <c r="J80" s="96">
        <v>84</v>
      </c>
      <c r="K80" s="95">
        <v>9.5</v>
      </c>
      <c r="L80" s="96">
        <v>69</v>
      </c>
      <c r="M80" s="95">
        <v>8.8</v>
      </c>
      <c r="N80" s="96">
        <v>81</v>
      </c>
      <c r="O80" s="95">
        <v>35.8</v>
      </c>
      <c r="P80">
        <v>76</v>
      </c>
      <c r="Q80" s="105">
        <v>11</v>
      </c>
      <c r="R80" s="38">
        <f>COUNTIF($O$5:$O$129,O80)</f>
        <v>1</v>
      </c>
      <c r="S80" s="267">
        <f>RANK(O80,$O$5:$O$129)</f>
        <v>76</v>
      </c>
      <c r="T80" s="267">
        <f>RANK(U80,$U$5:$U$129)</f>
        <v>77</v>
      </c>
      <c r="U80" s="372">
        <f>AD80-AE80</f>
        <v>29.4</v>
      </c>
      <c r="V80" s="267">
        <f>RANK(W80,$W$5:$W$129)</f>
        <v>78</v>
      </c>
      <c r="W80" s="372">
        <f>AD80-(AE80+AF80)</f>
        <v>20.599999999999994</v>
      </c>
      <c r="X80" s="267">
        <f>RANK(Y80,$Y$5:$Y$129)</f>
        <v>76</v>
      </c>
      <c r="Y80" s="372">
        <f>MAX(Z80:AC80)</f>
        <v>11.1</v>
      </c>
      <c r="Z80" s="42">
        <f>G80</f>
        <v>11.1</v>
      </c>
      <c r="AA80" s="42">
        <f>I80</f>
        <v>6.4</v>
      </c>
      <c r="AB80" s="42">
        <f>K80</f>
        <v>9.5</v>
      </c>
      <c r="AC80" s="42">
        <f>M80</f>
        <v>8.8</v>
      </c>
      <c r="AD80" s="403">
        <f>SUM(Z80:AC80)</f>
        <v>35.8</v>
      </c>
      <c r="AE80" s="404">
        <f>MIN(Z80:AC80)</f>
        <v>6.4</v>
      </c>
      <c r="AF80" s="405">
        <f>SMALL(Z80:AC80,2)</f>
        <v>8.8</v>
      </c>
      <c r="AG80" s="267">
        <f>RANK(Z80,$Z80:$AC80)</f>
        <v>1</v>
      </c>
      <c r="AH80" s="267">
        <f>RANK(AA80,$Z80:$AC80)</f>
        <v>4</v>
      </c>
      <c r="AI80" s="267">
        <f>RANK(AB80,$Z80:$AC80)</f>
        <v>2</v>
      </c>
      <c r="AJ80" s="267">
        <f>RANK(AC80,$Z80:$AC80)</f>
        <v>3</v>
      </c>
      <c r="AK80" s="170">
        <f>IF(AD80="個","",IF(COUNT(Z80:AC80)=4,SUM(Z80:AC80)-MIN(Z80:AC80),IF(COUNT(Z80:AC80)=3,SUM(Z80:AC80),"")))</f>
        <v>29.4</v>
      </c>
    </row>
    <row r="81" spans="2:37" ht="13.5">
      <c r="B81" s="267">
        <v>77</v>
      </c>
      <c r="C81" s="94" t="s">
        <v>298</v>
      </c>
      <c r="D81" s="93">
        <v>82</v>
      </c>
      <c r="E81" s="93" t="s">
        <v>300</v>
      </c>
      <c r="F81" s="93">
        <v>2</v>
      </c>
      <c r="G81" s="95">
        <v>10.35</v>
      </c>
      <c r="H81" s="96">
        <v>82</v>
      </c>
      <c r="I81" s="95">
        <v>5.2</v>
      </c>
      <c r="J81" s="96">
        <v>91</v>
      </c>
      <c r="K81" s="95">
        <v>9.65</v>
      </c>
      <c r="L81" s="96">
        <v>67</v>
      </c>
      <c r="M81" s="95">
        <v>10.5</v>
      </c>
      <c r="N81" s="96">
        <v>68</v>
      </c>
      <c r="O81" s="95">
        <v>35.7</v>
      </c>
      <c r="P81" s="100">
        <v>77</v>
      </c>
      <c r="Q81" s="38">
        <v>14</v>
      </c>
      <c r="R81" s="38">
        <f>COUNTIF($O$5:$O$129,O81)</f>
        <v>1</v>
      </c>
      <c r="S81" s="267">
        <f>RANK(O81,$O$5:$O$129)</f>
        <v>77</v>
      </c>
      <c r="T81" s="267">
        <f>RANK(U81,$U$5:$U$129)</f>
        <v>73</v>
      </c>
      <c r="U81" s="372">
        <f>AD81-AE81</f>
        <v>30.500000000000004</v>
      </c>
      <c r="V81" s="267">
        <f>RANK(W81,$W$5:$W$129)</f>
        <v>76</v>
      </c>
      <c r="W81" s="372">
        <f>AD81-(AE81+AF81)</f>
        <v>20.85</v>
      </c>
      <c r="X81" s="267">
        <f>RANK(Y81,$Y$5:$Y$129)</f>
        <v>80</v>
      </c>
      <c r="Y81" s="372">
        <f>MAX(Z81:AC81)</f>
        <v>10.5</v>
      </c>
      <c r="Z81" s="42">
        <f>G81</f>
        <v>10.35</v>
      </c>
      <c r="AA81" s="42">
        <f>I81</f>
        <v>5.2</v>
      </c>
      <c r="AB81" s="42">
        <f>K81</f>
        <v>9.65</v>
      </c>
      <c r="AC81" s="42">
        <f>M81</f>
        <v>10.5</v>
      </c>
      <c r="AD81" s="403">
        <f>SUM(Z81:AC81)</f>
        <v>35.7</v>
      </c>
      <c r="AE81" s="404">
        <f>MIN(Z81:AC81)</f>
        <v>5.2</v>
      </c>
      <c r="AF81" s="405">
        <f>SMALL(Z81:AC81,2)</f>
        <v>9.65</v>
      </c>
      <c r="AG81" s="267">
        <f>RANK(Z81,$Z81:$AC81)</f>
        <v>2</v>
      </c>
      <c r="AH81" s="267">
        <f>RANK(AA81,$Z81:$AC81)</f>
        <v>4</v>
      </c>
      <c r="AI81" s="267">
        <f>RANK(AB81,$Z81:$AC81)</f>
        <v>3</v>
      </c>
      <c r="AJ81" s="267">
        <f>RANK(AC81,$Z81:$AC81)</f>
        <v>1</v>
      </c>
      <c r="AK81" s="170">
        <f>IF(AD81="個","",IF(COUNT(Z81:AC81)=4,SUM(Z81:AC81)-MIN(Z81:AC81),IF(COUNT(Z81:AC81)=3,SUM(Z81:AC81),"")))</f>
        <v>30.500000000000004</v>
      </c>
    </row>
    <row r="82" spans="2:37" ht="13.5">
      <c r="B82" s="267">
        <v>78</v>
      </c>
      <c r="C82" s="94" t="s">
        <v>313</v>
      </c>
      <c r="D82" s="93">
        <v>46</v>
      </c>
      <c r="E82" s="93" t="s">
        <v>315</v>
      </c>
      <c r="F82" s="93">
        <v>3</v>
      </c>
      <c r="G82" s="95">
        <v>10.65</v>
      </c>
      <c r="H82" s="96">
        <v>78</v>
      </c>
      <c r="I82" s="95">
        <v>7.8</v>
      </c>
      <c r="J82" s="96">
        <v>74</v>
      </c>
      <c r="K82" s="95">
        <v>7.2</v>
      </c>
      <c r="L82" s="96">
        <v>88</v>
      </c>
      <c r="M82" s="95">
        <v>9.9</v>
      </c>
      <c r="N82" s="96">
        <v>76</v>
      </c>
      <c r="O82" s="95">
        <v>35.55</v>
      </c>
      <c r="P82">
        <v>78</v>
      </c>
      <c r="Q82" s="38">
        <v>15</v>
      </c>
      <c r="R82" s="38">
        <f>COUNTIF($O$5:$O$129,O82)</f>
        <v>1</v>
      </c>
      <c r="S82" s="267">
        <f>RANK(O82,$O$5:$O$129)</f>
        <v>78</v>
      </c>
      <c r="T82" s="267">
        <f>RANK(U82,$U$5:$U$129)</f>
        <v>79</v>
      </c>
      <c r="U82" s="372">
        <f>AD82-AE82</f>
        <v>28.349999999999998</v>
      </c>
      <c r="V82" s="267">
        <f>RANK(W82,$W$5:$W$129)</f>
        <v>79</v>
      </c>
      <c r="W82" s="372">
        <f>AD82-(AE82+AF82)</f>
        <v>20.549999999999997</v>
      </c>
      <c r="X82" s="267">
        <f>RANK(Y82,$Y$5:$Y$129)</f>
        <v>78</v>
      </c>
      <c r="Y82" s="372">
        <f>MAX(Z82:AC82)</f>
        <v>10.65</v>
      </c>
      <c r="Z82" s="42">
        <f>G82</f>
        <v>10.65</v>
      </c>
      <c r="AA82" s="42">
        <f>I82</f>
        <v>7.8</v>
      </c>
      <c r="AB82" s="42">
        <f>K82</f>
        <v>7.2</v>
      </c>
      <c r="AC82" s="42">
        <f>M82</f>
        <v>9.9</v>
      </c>
      <c r="AD82" s="403">
        <f>SUM(Z82:AC82)</f>
        <v>35.55</v>
      </c>
      <c r="AE82" s="404">
        <f>MIN(Z82:AC82)</f>
        <v>7.2</v>
      </c>
      <c r="AF82" s="405">
        <f>SMALL(Z82:AC82,2)</f>
        <v>7.8</v>
      </c>
      <c r="AG82" s="267">
        <f>RANK(Z82,$Z82:$AC82)</f>
        <v>1</v>
      </c>
      <c r="AH82" s="267">
        <f>RANK(AA82,$Z82:$AC82)</f>
        <v>3</v>
      </c>
      <c r="AI82" s="267">
        <f>RANK(AB82,$Z82:$AC82)</f>
        <v>4</v>
      </c>
      <c r="AJ82" s="267">
        <f>RANK(AC82,$Z82:$AC82)</f>
        <v>2</v>
      </c>
      <c r="AK82" s="170">
        <f>IF(AD82="個","",IF(COUNT(Z82:AC82)=4,SUM(Z82:AC82)-MIN(Z82:AC82),IF(COUNT(Z82:AC82)=3,SUM(Z82:AC82),"")))</f>
        <v>28.349999999999998</v>
      </c>
    </row>
    <row r="83" spans="2:37" ht="13.5">
      <c r="B83" s="267">
        <v>79</v>
      </c>
      <c r="C83" s="94" t="s">
        <v>61</v>
      </c>
      <c r="D83" s="93">
        <v>16</v>
      </c>
      <c r="E83" s="93" t="s">
        <v>318</v>
      </c>
      <c r="F83" s="93">
        <v>1</v>
      </c>
      <c r="G83" s="95">
        <v>10.25</v>
      </c>
      <c r="H83" s="96">
        <v>84</v>
      </c>
      <c r="I83" s="95">
        <v>7.55</v>
      </c>
      <c r="J83" s="96">
        <v>75</v>
      </c>
      <c r="K83" s="95">
        <v>7.45</v>
      </c>
      <c r="L83" s="96">
        <v>84</v>
      </c>
      <c r="M83" s="95">
        <v>10.05</v>
      </c>
      <c r="N83" s="96">
        <v>74</v>
      </c>
      <c r="O83" s="95">
        <v>35.3</v>
      </c>
      <c r="P83">
        <v>79</v>
      </c>
      <c r="Q83" s="105">
        <v>13</v>
      </c>
      <c r="R83" s="38">
        <f>COUNTIF($O$5:$O$129,O83)</f>
        <v>1</v>
      </c>
      <c r="S83" s="267">
        <f>RANK(O83,$O$5:$O$129)</f>
        <v>79</v>
      </c>
      <c r="T83" s="267">
        <f>RANK(U83,$U$5:$U$129)</f>
        <v>80</v>
      </c>
      <c r="U83" s="372">
        <f>AD83-AE83</f>
        <v>27.849999999999998</v>
      </c>
      <c r="V83" s="267">
        <f>RANK(W83,$W$5:$W$129)</f>
        <v>80</v>
      </c>
      <c r="W83" s="372">
        <f>AD83-(AE83+AF83)</f>
        <v>20.299999999999997</v>
      </c>
      <c r="X83" s="267">
        <f>RANK(Y83,$Y$5:$Y$129)</f>
        <v>84</v>
      </c>
      <c r="Y83" s="372">
        <f>MAX(Z83:AC83)</f>
        <v>10.25</v>
      </c>
      <c r="Z83" s="42">
        <f>G83</f>
        <v>10.25</v>
      </c>
      <c r="AA83" s="42">
        <f>I83</f>
        <v>7.55</v>
      </c>
      <c r="AB83" s="42">
        <f>K83</f>
        <v>7.45</v>
      </c>
      <c r="AC83" s="42">
        <f>M83</f>
        <v>10.05</v>
      </c>
      <c r="AD83" s="403">
        <f>SUM(Z83:AC83)</f>
        <v>35.3</v>
      </c>
      <c r="AE83" s="404">
        <f>MIN(Z83:AC83)</f>
        <v>7.45</v>
      </c>
      <c r="AF83" s="405">
        <f>SMALL(Z83:AC83,2)</f>
        <v>7.55</v>
      </c>
      <c r="AG83" s="267">
        <f>RANK(Z83,$Z83:$AC83)</f>
        <v>1</v>
      </c>
      <c r="AH83" s="267">
        <f>RANK(AA83,$Z83:$AC83)</f>
        <v>3</v>
      </c>
      <c r="AI83" s="267">
        <f>RANK(AB83,$Z83:$AC83)</f>
        <v>4</v>
      </c>
      <c r="AJ83" s="267">
        <f>RANK(AC83,$Z83:$AC83)</f>
        <v>2</v>
      </c>
      <c r="AK83" s="170">
        <f>IF(AD83="個","",IF(COUNT(Z83:AC83)=4,SUM(Z83:AC83)-MIN(Z83:AC83),IF(COUNT(Z83:AC83)=3,SUM(Z83:AC83),"")))</f>
        <v>27.849999999999998</v>
      </c>
    </row>
    <row r="84" spans="2:37" ht="13.5">
      <c r="B84" s="267">
        <v>80</v>
      </c>
      <c r="C84" s="94" t="s">
        <v>298</v>
      </c>
      <c r="D84" s="93">
        <v>81</v>
      </c>
      <c r="E84" s="93" t="s">
        <v>299</v>
      </c>
      <c r="F84" s="93">
        <v>2</v>
      </c>
      <c r="G84" s="95">
        <v>10.45</v>
      </c>
      <c r="H84" s="96">
        <v>80</v>
      </c>
      <c r="I84" s="95">
        <v>6.05</v>
      </c>
      <c r="J84" s="96">
        <v>87</v>
      </c>
      <c r="K84" s="95">
        <v>8.15</v>
      </c>
      <c r="L84" s="96">
        <v>78</v>
      </c>
      <c r="M84" s="95">
        <v>10.15</v>
      </c>
      <c r="N84" s="96">
        <v>72</v>
      </c>
      <c r="O84" s="95">
        <v>34.8</v>
      </c>
      <c r="P84">
        <v>80</v>
      </c>
      <c r="Q84" s="38">
        <v>14</v>
      </c>
      <c r="R84" s="38">
        <f>COUNTIF($O$5:$O$129,O84)</f>
        <v>1</v>
      </c>
      <c r="S84" s="267">
        <f>RANK(O84,$O$5:$O$129)</f>
        <v>80</v>
      </c>
      <c r="T84" s="267">
        <f>RANK(U84,$U$5:$U$129)</f>
        <v>78</v>
      </c>
      <c r="U84" s="372">
        <f>AD84-AE84</f>
        <v>28.749999999999996</v>
      </c>
      <c r="V84" s="267">
        <f>RANK(W84,$W$5:$W$129)</f>
        <v>77</v>
      </c>
      <c r="W84" s="372">
        <f>AD84-(AE84+AF84)</f>
        <v>20.599999999999998</v>
      </c>
      <c r="X84" s="267">
        <f>RANK(Y84,$Y$5:$Y$129)</f>
        <v>81</v>
      </c>
      <c r="Y84" s="372">
        <f>MAX(Z84:AC84)</f>
        <v>10.45</v>
      </c>
      <c r="Z84" s="42">
        <f>G84</f>
        <v>10.45</v>
      </c>
      <c r="AA84" s="42">
        <f>I84</f>
        <v>6.05</v>
      </c>
      <c r="AB84" s="42">
        <f>K84</f>
        <v>8.15</v>
      </c>
      <c r="AC84" s="42">
        <f>M84</f>
        <v>10.15</v>
      </c>
      <c r="AD84" s="403">
        <f>SUM(Z84:AC84)</f>
        <v>34.8</v>
      </c>
      <c r="AE84" s="404">
        <f>MIN(Z84:AC84)</f>
        <v>6.05</v>
      </c>
      <c r="AF84" s="405">
        <f>SMALL(Z84:AC84,2)</f>
        <v>8.15</v>
      </c>
      <c r="AG84" s="267">
        <f>RANK(Z84,$Z84:$AC84)</f>
        <v>1</v>
      </c>
      <c r="AH84" s="267">
        <f>RANK(AA84,$Z84:$AC84)</f>
        <v>4</v>
      </c>
      <c r="AI84" s="267">
        <f>RANK(AB84,$Z84:$AC84)</f>
        <v>3</v>
      </c>
      <c r="AJ84" s="267">
        <f>RANK(AC84,$Z84:$AC84)</f>
        <v>2</v>
      </c>
      <c r="AK84" s="170">
        <f>IF(AD84="個","",IF(COUNT(Z84:AC84)=4,SUM(Z84:AC84)-MIN(Z84:AC84),IF(COUNT(Z84:AC84)=3,SUM(Z84:AC84),"")))</f>
        <v>28.749999999999996</v>
      </c>
    </row>
    <row r="85" spans="2:37" ht="13.5">
      <c r="B85" s="267">
        <v>81</v>
      </c>
      <c r="C85" s="94" t="s">
        <v>313</v>
      </c>
      <c r="D85" s="93">
        <v>47</v>
      </c>
      <c r="E85" s="93" t="s">
        <v>316</v>
      </c>
      <c r="F85" s="93">
        <v>3</v>
      </c>
      <c r="G85" s="95">
        <v>10.1</v>
      </c>
      <c r="H85" s="96">
        <v>87</v>
      </c>
      <c r="I85" s="95">
        <v>6.85</v>
      </c>
      <c r="J85" s="96">
        <v>79</v>
      </c>
      <c r="K85" s="95">
        <v>8.15</v>
      </c>
      <c r="L85" s="96">
        <v>78</v>
      </c>
      <c r="M85" s="95">
        <v>9.5</v>
      </c>
      <c r="N85" s="96">
        <v>78</v>
      </c>
      <c r="O85" s="95">
        <v>34.6</v>
      </c>
      <c r="P85">
        <v>81</v>
      </c>
      <c r="Q85" s="105">
        <v>15</v>
      </c>
      <c r="R85" s="38">
        <f>COUNTIF($O$5:$O$129,O85)</f>
        <v>1</v>
      </c>
      <c r="S85" s="267">
        <f>RANK(O85,$O$5:$O$129)</f>
        <v>81</v>
      </c>
      <c r="T85" s="267">
        <f>RANK(U85,$U$5:$U$129)</f>
        <v>81</v>
      </c>
      <c r="U85" s="372">
        <f>AD85-AE85</f>
        <v>27.75</v>
      </c>
      <c r="V85" s="267">
        <f>RANK(W85,$W$5:$W$129)</f>
        <v>82</v>
      </c>
      <c r="W85" s="372">
        <f>AD85-(AE85+AF85)</f>
        <v>19.6</v>
      </c>
      <c r="X85" s="267">
        <f>RANK(Y85,$Y$5:$Y$129)</f>
        <v>87</v>
      </c>
      <c r="Y85" s="372">
        <f>MAX(Z85:AC85)</f>
        <v>10.1</v>
      </c>
      <c r="Z85" s="42">
        <f>G85</f>
        <v>10.1</v>
      </c>
      <c r="AA85" s="42">
        <f>I85</f>
        <v>6.85</v>
      </c>
      <c r="AB85" s="42">
        <f>K85</f>
        <v>8.15</v>
      </c>
      <c r="AC85" s="42">
        <f>M85</f>
        <v>9.5</v>
      </c>
      <c r="AD85" s="403">
        <f>SUM(Z85:AC85)</f>
        <v>34.6</v>
      </c>
      <c r="AE85" s="404">
        <f>MIN(Z85:AC85)</f>
        <v>6.85</v>
      </c>
      <c r="AF85" s="405">
        <f>SMALL(Z85:AC85,2)</f>
        <v>8.15</v>
      </c>
      <c r="AG85" s="267">
        <f>RANK(Z85,$Z85:$AC85)</f>
        <v>1</v>
      </c>
      <c r="AH85" s="267">
        <f>RANK(AA85,$Z85:$AC85)</f>
        <v>4</v>
      </c>
      <c r="AI85" s="267">
        <f>RANK(AB85,$Z85:$AC85)</f>
        <v>3</v>
      </c>
      <c r="AJ85" s="267">
        <f>RANK(AC85,$Z85:$AC85)</f>
        <v>2</v>
      </c>
      <c r="AK85" s="170">
        <f>IF(AD85="個","",IF(COUNT(Z85:AC85)=4,SUM(Z85:AC85)-MIN(Z85:AC85),IF(COUNT(Z85:AC85)=3,SUM(Z85:AC85),"")))</f>
        <v>27.75</v>
      </c>
    </row>
    <row r="86" spans="2:37" ht="13.5">
      <c r="B86" s="267">
        <v>82</v>
      </c>
      <c r="C86" s="94" t="s">
        <v>456</v>
      </c>
      <c r="D86" s="93">
        <v>162</v>
      </c>
      <c r="E86" s="93" t="s">
        <v>457</v>
      </c>
      <c r="F86" s="93">
        <v>2</v>
      </c>
      <c r="G86" s="95">
        <v>10.65</v>
      </c>
      <c r="H86" s="96">
        <v>78</v>
      </c>
      <c r="I86" s="95">
        <v>6.5</v>
      </c>
      <c r="J86" s="96">
        <v>83</v>
      </c>
      <c r="K86" s="95">
        <v>8.8</v>
      </c>
      <c r="L86" s="96">
        <v>74</v>
      </c>
      <c r="M86" s="95">
        <v>8.3</v>
      </c>
      <c r="N86" s="96">
        <v>83</v>
      </c>
      <c r="O86" s="95">
        <v>34.25</v>
      </c>
      <c r="P86">
        <v>82</v>
      </c>
      <c r="Q86" s="38" t="s">
        <v>60</v>
      </c>
      <c r="R86" s="38">
        <f>COUNTIF($O$5:$O$129,O86)</f>
        <v>1</v>
      </c>
      <c r="S86" s="267">
        <f>RANK(O86,$O$5:$O$129)</f>
        <v>82</v>
      </c>
      <c r="T86" s="267">
        <f>RANK(U86,$U$5:$U$129)</f>
        <v>81</v>
      </c>
      <c r="U86" s="372">
        <f>AD86-AE86</f>
        <v>27.75</v>
      </c>
      <c r="V86" s="267">
        <f>RANK(W86,$W$5:$W$129)</f>
        <v>83</v>
      </c>
      <c r="W86" s="372">
        <f>AD86-(AE86+AF86)</f>
        <v>19.45</v>
      </c>
      <c r="X86" s="267">
        <f>RANK(Y86,$Y$5:$Y$129)</f>
        <v>78</v>
      </c>
      <c r="Y86" s="372">
        <f>MAX(Z86:AC86)</f>
        <v>10.65</v>
      </c>
      <c r="Z86" s="42">
        <f>G86</f>
        <v>10.65</v>
      </c>
      <c r="AA86" s="42">
        <f>I86</f>
        <v>6.5</v>
      </c>
      <c r="AB86" s="42">
        <f>K86</f>
        <v>8.8</v>
      </c>
      <c r="AC86" s="42">
        <f>M86</f>
        <v>8.3</v>
      </c>
      <c r="AD86" s="403">
        <f>SUM(Z86:AC86)</f>
        <v>34.25</v>
      </c>
      <c r="AE86" s="404">
        <f>MIN(Z86:AC86)</f>
        <v>6.5</v>
      </c>
      <c r="AF86" s="405">
        <f>SMALL(Z86:AC86,2)</f>
        <v>8.3</v>
      </c>
      <c r="AG86" s="267">
        <f>RANK(Z86,$Z86:$AC86)</f>
        <v>1</v>
      </c>
      <c r="AH86" s="267">
        <f>RANK(AA86,$Z86:$AC86)</f>
        <v>4</v>
      </c>
      <c r="AI86" s="267">
        <f>RANK(AB86,$Z86:$AC86)</f>
        <v>2</v>
      </c>
      <c r="AJ86" s="267">
        <f>RANK(AC86,$Z86:$AC86)</f>
        <v>3</v>
      </c>
      <c r="AK86" s="170">
        <f>IF(AD86="個","",IF(COUNT(Z86:AC86)=4,SUM(Z86:AC86)-MIN(Z86:AC86),IF(COUNT(Z86:AC86)=3,SUM(Z86:AC86),"")))</f>
        <v>27.75</v>
      </c>
    </row>
    <row r="87" spans="2:37" ht="13.5">
      <c r="B87" s="267">
        <v>83</v>
      </c>
      <c r="C87" s="94" t="s">
        <v>438</v>
      </c>
      <c r="D87" s="93">
        <v>164</v>
      </c>
      <c r="E87" s="93" t="s">
        <v>14</v>
      </c>
      <c r="F87" s="93">
        <v>3</v>
      </c>
      <c r="G87" s="95">
        <v>10.4</v>
      </c>
      <c r="H87" s="96">
        <v>81</v>
      </c>
      <c r="I87" s="95">
        <v>6.7</v>
      </c>
      <c r="J87" s="96">
        <v>80</v>
      </c>
      <c r="K87" s="95">
        <v>7.2</v>
      </c>
      <c r="L87" s="96">
        <v>88</v>
      </c>
      <c r="M87" s="95">
        <v>9.5</v>
      </c>
      <c r="N87" s="96">
        <v>78</v>
      </c>
      <c r="O87" s="95">
        <v>33.8</v>
      </c>
      <c r="P87">
        <v>83</v>
      </c>
      <c r="Q87" s="105" t="s">
        <v>60</v>
      </c>
      <c r="R87" s="38">
        <f>COUNTIF($O$5:$O$129,O87)</f>
        <v>1</v>
      </c>
      <c r="S87" s="267">
        <f>RANK(O87,$O$5:$O$129)</f>
        <v>83</v>
      </c>
      <c r="T87" s="267">
        <f>RANK(U87,$U$5:$U$129)</f>
        <v>83</v>
      </c>
      <c r="U87" s="372">
        <f>AD87-AE87</f>
        <v>27.099999999999998</v>
      </c>
      <c r="V87" s="267">
        <f>RANK(W87,$W$5:$W$129)</f>
        <v>81</v>
      </c>
      <c r="W87" s="372">
        <f>AD87-(AE87+AF87)</f>
        <v>19.9</v>
      </c>
      <c r="X87" s="267">
        <f>RANK(Y87,$Y$5:$Y$129)</f>
        <v>82</v>
      </c>
      <c r="Y87" s="372">
        <f>MAX(Z87:AC87)</f>
        <v>10.4</v>
      </c>
      <c r="Z87" s="42">
        <f>G87</f>
        <v>10.4</v>
      </c>
      <c r="AA87" s="42">
        <f>I87</f>
        <v>6.7</v>
      </c>
      <c r="AB87" s="42">
        <f>K87</f>
        <v>7.2</v>
      </c>
      <c r="AC87" s="42">
        <f>M87</f>
        <v>9.5</v>
      </c>
      <c r="AD87" s="403">
        <f>SUM(Z87:AC87)</f>
        <v>33.8</v>
      </c>
      <c r="AE87" s="404">
        <f>MIN(Z87:AC87)</f>
        <v>6.7</v>
      </c>
      <c r="AF87" s="405">
        <f>SMALL(Z87:AC87,2)</f>
        <v>7.2</v>
      </c>
      <c r="AG87" s="267">
        <f>RANK(Z87,$Z87:$AC87)</f>
        <v>1</v>
      </c>
      <c r="AH87" s="267">
        <f>RANK(AA87,$Z87:$AC87)</f>
        <v>4</v>
      </c>
      <c r="AI87" s="267">
        <f>RANK(AB87,$Z87:$AC87)</f>
        <v>3</v>
      </c>
      <c r="AJ87" s="267">
        <f>RANK(AC87,$Z87:$AC87)</f>
        <v>2</v>
      </c>
      <c r="AK87" s="170">
        <f>IF(AD87="個","",IF(COUNT(Z87:AC87)=4,SUM(Z87:AC87)-MIN(Z87:AC87),IF(COUNT(Z87:AC87)=3,SUM(Z87:AC87),"")))</f>
        <v>27.099999999999998</v>
      </c>
    </row>
    <row r="88" spans="2:37" ht="13.5">
      <c r="B88" s="267">
        <v>84</v>
      </c>
      <c r="C88" s="94" t="s">
        <v>81</v>
      </c>
      <c r="D88" s="93">
        <v>65</v>
      </c>
      <c r="E88" s="93" t="s">
        <v>11</v>
      </c>
      <c r="F88" s="93">
        <v>3</v>
      </c>
      <c r="G88" s="95">
        <v>10.75</v>
      </c>
      <c r="H88" s="96">
        <v>77</v>
      </c>
      <c r="I88" s="95">
        <v>6.55</v>
      </c>
      <c r="J88" s="96">
        <v>82</v>
      </c>
      <c r="K88" s="95">
        <v>8.3</v>
      </c>
      <c r="L88" s="96">
        <v>77</v>
      </c>
      <c r="M88" s="95">
        <v>7.9</v>
      </c>
      <c r="N88" s="96">
        <v>84</v>
      </c>
      <c r="O88" s="95">
        <v>33.5</v>
      </c>
      <c r="P88">
        <v>84</v>
      </c>
      <c r="Q88" s="105">
        <v>16</v>
      </c>
      <c r="R88" s="38">
        <f>COUNTIF($O$5:$O$129,O88)</f>
        <v>1</v>
      </c>
      <c r="S88" s="267">
        <f>RANK(O88,$O$5:$O$129)</f>
        <v>84</v>
      </c>
      <c r="T88" s="267">
        <f>RANK(U88,$U$5:$U$129)</f>
        <v>84</v>
      </c>
      <c r="U88" s="372">
        <f>AD88-AE88</f>
        <v>26.95</v>
      </c>
      <c r="V88" s="267">
        <f>RANK(W88,$W$5:$W$129)</f>
        <v>84</v>
      </c>
      <c r="W88" s="372">
        <f>AD88-(AE88+AF88)</f>
        <v>19.05</v>
      </c>
      <c r="X88" s="267">
        <f>RANK(Y88,$Y$5:$Y$129)</f>
        <v>77</v>
      </c>
      <c r="Y88" s="372">
        <f>MAX(Z88:AC88)</f>
        <v>10.75</v>
      </c>
      <c r="Z88" s="42">
        <f>G88</f>
        <v>10.75</v>
      </c>
      <c r="AA88" s="42">
        <f>I88</f>
        <v>6.55</v>
      </c>
      <c r="AB88" s="42">
        <f>K88</f>
        <v>8.3</v>
      </c>
      <c r="AC88" s="42">
        <f>M88</f>
        <v>7.9</v>
      </c>
      <c r="AD88" s="403">
        <f>SUM(Z88:AC88)</f>
        <v>33.5</v>
      </c>
      <c r="AE88" s="404">
        <f>MIN(Z88:AC88)</f>
        <v>6.55</v>
      </c>
      <c r="AF88" s="405">
        <f>SMALL(Z88:AC88,2)</f>
        <v>7.9</v>
      </c>
      <c r="AG88" s="267">
        <f>RANK(Z88,$Z88:$AC88)</f>
        <v>1</v>
      </c>
      <c r="AH88" s="267">
        <f>RANK(AA88,$Z88:$AC88)</f>
        <v>4</v>
      </c>
      <c r="AI88" s="267">
        <f>RANK(AB88,$Z88:$AC88)</f>
        <v>2</v>
      </c>
      <c r="AJ88" s="267">
        <f>RANK(AC88,$Z88:$AC88)</f>
        <v>3</v>
      </c>
      <c r="AK88" s="170">
        <f>IF(AD88="個","",IF(COUNT(Z88:AC88)=4,SUM(Z88:AC88)-MIN(Z88:AC88),IF(COUNT(Z88:AC88)=3,SUM(Z88:AC88),"")))</f>
        <v>26.95</v>
      </c>
    </row>
    <row r="89" spans="2:37" ht="13.5">
      <c r="B89" s="267">
        <v>85</v>
      </c>
      <c r="C89" s="94" t="s">
        <v>313</v>
      </c>
      <c r="D89" s="93">
        <v>45</v>
      </c>
      <c r="E89" s="93" t="s">
        <v>314</v>
      </c>
      <c r="F89" s="93">
        <v>3</v>
      </c>
      <c r="G89" s="95">
        <v>10.1</v>
      </c>
      <c r="H89" s="96">
        <v>87</v>
      </c>
      <c r="I89" s="95">
        <v>7.55</v>
      </c>
      <c r="J89" s="96">
        <v>75</v>
      </c>
      <c r="K89" s="95">
        <v>7.25</v>
      </c>
      <c r="L89" s="96">
        <v>87</v>
      </c>
      <c r="M89" s="95">
        <v>7.25</v>
      </c>
      <c r="N89" s="96">
        <v>87</v>
      </c>
      <c r="O89" s="95">
        <v>32.15</v>
      </c>
      <c r="P89">
        <v>85</v>
      </c>
      <c r="Q89" s="105">
        <v>15</v>
      </c>
      <c r="R89" s="38">
        <f>COUNTIF($O$5:$O$129,O89)</f>
        <v>1</v>
      </c>
      <c r="S89" s="267">
        <f>RANK(O89,$O$5:$O$129)</f>
        <v>85</v>
      </c>
      <c r="T89" s="267">
        <f>RANK(U89,$U$5:$U$129)</f>
        <v>87</v>
      </c>
      <c r="U89" s="372">
        <f>AD89-AE89</f>
        <v>24.9</v>
      </c>
      <c r="V89" s="267">
        <f>RANK(W89,$W$5:$W$129)</f>
        <v>86</v>
      </c>
      <c r="W89" s="372">
        <f>AD89-(AE89+AF89)</f>
        <v>17.65</v>
      </c>
      <c r="X89" s="267">
        <f>RANK(Y89,$Y$5:$Y$129)</f>
        <v>87</v>
      </c>
      <c r="Y89" s="372">
        <f>MAX(Z89:AC89)</f>
        <v>10.1</v>
      </c>
      <c r="Z89" s="42">
        <f>G89</f>
        <v>10.1</v>
      </c>
      <c r="AA89" s="42">
        <f>I89</f>
        <v>7.55</v>
      </c>
      <c r="AB89" s="42">
        <f>K89</f>
        <v>7.25</v>
      </c>
      <c r="AC89" s="42">
        <f>M89</f>
        <v>7.25</v>
      </c>
      <c r="AD89" s="403">
        <f>SUM(Z89:AC89)</f>
        <v>32.15</v>
      </c>
      <c r="AE89" s="404">
        <f>MIN(Z89:AC89)</f>
        <v>7.25</v>
      </c>
      <c r="AF89" s="405">
        <f>SMALL(Z89:AC89,2)</f>
        <v>7.25</v>
      </c>
      <c r="AG89" s="267">
        <f>RANK(Z89,$Z89:$AC89)</f>
        <v>1</v>
      </c>
      <c r="AH89" s="267">
        <f>RANK(AA89,$Z89:$AC89)</f>
        <v>2</v>
      </c>
      <c r="AI89" s="267">
        <f>RANK(AB89,$Z89:$AC89)</f>
        <v>3</v>
      </c>
      <c r="AJ89" s="267">
        <f>RANK(AC89,$Z89:$AC89)</f>
        <v>3</v>
      </c>
      <c r="AK89" s="170">
        <f>IF(AD89="個","",IF(COUNT(Z89:AC89)=4,SUM(Z89:AC89)-MIN(Z89:AC89),IF(COUNT(Z89:AC89)=3,SUM(Z89:AC89),"")))</f>
        <v>24.9</v>
      </c>
    </row>
    <row r="90" spans="2:37" ht="13.5">
      <c r="B90" s="267">
        <v>86</v>
      </c>
      <c r="C90" s="94" t="s">
        <v>85</v>
      </c>
      <c r="D90" s="93">
        <v>77</v>
      </c>
      <c r="E90" s="93" t="s">
        <v>311</v>
      </c>
      <c r="F90" s="93">
        <v>1</v>
      </c>
      <c r="G90" s="95">
        <v>9.95</v>
      </c>
      <c r="H90" s="96">
        <v>91</v>
      </c>
      <c r="I90" s="95">
        <v>6.9</v>
      </c>
      <c r="J90" s="96">
        <v>78</v>
      </c>
      <c r="K90" s="95">
        <v>7.45</v>
      </c>
      <c r="L90" s="96">
        <v>84</v>
      </c>
      <c r="M90" s="95">
        <v>7.6</v>
      </c>
      <c r="N90" s="96">
        <v>85</v>
      </c>
      <c r="O90" s="95">
        <v>31.9</v>
      </c>
      <c r="P90">
        <v>86</v>
      </c>
      <c r="Q90" s="105">
        <v>12</v>
      </c>
      <c r="R90" s="38">
        <f>COUNTIF($O$5:$O$129,O90)</f>
        <v>1</v>
      </c>
      <c r="S90" s="267">
        <f>RANK(O90,$O$5:$O$129)</f>
        <v>86</v>
      </c>
      <c r="T90" s="267">
        <f>RANK(U90,$U$5:$U$129)</f>
        <v>86</v>
      </c>
      <c r="U90" s="372">
        <f>AD90-AE90</f>
        <v>25</v>
      </c>
      <c r="V90" s="267">
        <f>RANK(W90,$W$5:$W$129)</f>
        <v>87</v>
      </c>
      <c r="W90" s="372">
        <f>AD90-(AE90+AF90)</f>
        <v>17.549999999999997</v>
      </c>
      <c r="X90" s="267">
        <f>RANK(Y90,$Y$5:$Y$129)</f>
        <v>91</v>
      </c>
      <c r="Y90" s="372">
        <f>MAX(Z90:AC90)</f>
        <v>9.95</v>
      </c>
      <c r="Z90" s="42">
        <f>G90</f>
        <v>9.95</v>
      </c>
      <c r="AA90" s="42">
        <f>I90</f>
        <v>6.9</v>
      </c>
      <c r="AB90" s="42">
        <f>K90</f>
        <v>7.45</v>
      </c>
      <c r="AC90" s="42">
        <f>M90</f>
        <v>7.6</v>
      </c>
      <c r="AD90" s="403">
        <f>SUM(Z90:AC90)</f>
        <v>31.9</v>
      </c>
      <c r="AE90" s="404">
        <f>MIN(Z90:AC90)</f>
        <v>6.9</v>
      </c>
      <c r="AF90" s="405">
        <f>SMALL(Z90:AC90,2)</f>
        <v>7.45</v>
      </c>
      <c r="AG90" s="267">
        <f>RANK(Z90,$Z90:$AC90)</f>
        <v>1</v>
      </c>
      <c r="AH90" s="267">
        <f>RANK(AA90,$Z90:$AC90)</f>
        <v>4</v>
      </c>
      <c r="AI90" s="267">
        <f>RANK(AB90,$Z90:$AC90)</f>
        <v>3</v>
      </c>
      <c r="AJ90" s="267">
        <f>RANK(AC90,$Z90:$AC90)</f>
        <v>2</v>
      </c>
      <c r="AK90" s="170">
        <f>IF(AD90="個","",IF(COUNT(Z90:AC90)=4,SUM(Z90:AC90)-MIN(Z90:AC90),IF(COUNT(Z90:AC90)=3,SUM(Z90:AC90),"")))</f>
        <v>25</v>
      </c>
    </row>
    <row r="91" spans="2:37" ht="13.5">
      <c r="B91" s="267">
        <v>87</v>
      </c>
      <c r="C91" s="94" t="s">
        <v>342</v>
      </c>
      <c r="D91" s="93">
        <v>14</v>
      </c>
      <c r="E91" s="93" t="s">
        <v>346</v>
      </c>
      <c r="F91" s="93">
        <v>1</v>
      </c>
      <c r="G91" s="95">
        <v>10.25</v>
      </c>
      <c r="H91" s="96">
        <v>84</v>
      </c>
      <c r="I91" s="95">
        <v>6.25</v>
      </c>
      <c r="J91" s="96">
        <v>85</v>
      </c>
      <c r="K91" s="95">
        <v>7.85</v>
      </c>
      <c r="L91" s="96">
        <v>83</v>
      </c>
      <c r="M91" s="95">
        <v>7.4</v>
      </c>
      <c r="N91" s="96">
        <v>86</v>
      </c>
      <c r="O91" s="95">
        <v>31.75</v>
      </c>
      <c r="P91">
        <v>87</v>
      </c>
      <c r="Q91" s="38">
        <v>11</v>
      </c>
      <c r="R91" s="38">
        <f>COUNTIF($O$5:$O$129,O91)</f>
        <v>1</v>
      </c>
      <c r="S91" s="267">
        <f>RANK(O91,$O$5:$O$129)</f>
        <v>87</v>
      </c>
      <c r="T91" s="267">
        <f>RANK(U91,$U$5:$U$129)</f>
        <v>85</v>
      </c>
      <c r="U91" s="372">
        <f>AD91-AE91</f>
        <v>25.5</v>
      </c>
      <c r="V91" s="267">
        <f>RANK(W91,$W$5:$W$129)</f>
        <v>85</v>
      </c>
      <c r="W91" s="372">
        <f>AD91-(AE91+AF91)</f>
        <v>18.1</v>
      </c>
      <c r="X91" s="267">
        <f>RANK(Y91,$Y$5:$Y$129)</f>
        <v>84</v>
      </c>
      <c r="Y91" s="372">
        <f>MAX(Z91:AC91)</f>
        <v>10.25</v>
      </c>
      <c r="Z91" s="42">
        <f>G91</f>
        <v>10.25</v>
      </c>
      <c r="AA91" s="42">
        <f>I91</f>
        <v>6.25</v>
      </c>
      <c r="AB91" s="42">
        <f>K91</f>
        <v>7.85</v>
      </c>
      <c r="AC91" s="42">
        <f>M91</f>
        <v>7.4</v>
      </c>
      <c r="AD91" s="403">
        <f>SUM(Z91:AC91)</f>
        <v>31.75</v>
      </c>
      <c r="AE91" s="404">
        <f>MIN(Z91:AC91)</f>
        <v>6.25</v>
      </c>
      <c r="AF91" s="405">
        <f>SMALL(Z91:AC91,2)</f>
        <v>7.4</v>
      </c>
      <c r="AG91" s="267">
        <f>RANK(Z91,$Z91:$AC91)</f>
        <v>1</v>
      </c>
      <c r="AH91" s="267">
        <f>RANK(AA91,$Z91:$AC91)</f>
        <v>4</v>
      </c>
      <c r="AI91" s="267">
        <f>RANK(AB91,$Z91:$AC91)</f>
        <v>2</v>
      </c>
      <c r="AJ91" s="267">
        <f>RANK(AC91,$Z91:$AC91)</f>
        <v>3</v>
      </c>
      <c r="AK91" s="170">
        <f>IF(AD91="個","",IF(COUNT(Z91:AC91)=4,SUM(Z91:AC91)-MIN(Z91:AC91),IF(COUNT(Z91:AC91)=3,SUM(Z91:AC91),"")))</f>
        <v>25.5</v>
      </c>
    </row>
    <row r="92" spans="2:37" ht="13.5">
      <c r="B92" s="267">
        <v>88</v>
      </c>
      <c r="C92" s="94" t="s">
        <v>79</v>
      </c>
      <c r="D92" s="93">
        <v>61</v>
      </c>
      <c r="E92" s="93" t="s">
        <v>338</v>
      </c>
      <c r="F92" s="93">
        <v>3</v>
      </c>
      <c r="G92" s="95">
        <v>10.3</v>
      </c>
      <c r="H92" s="96">
        <v>83</v>
      </c>
      <c r="I92" s="95">
        <v>5.95</v>
      </c>
      <c r="J92" s="96">
        <v>88</v>
      </c>
      <c r="K92" s="95">
        <v>6.85</v>
      </c>
      <c r="L92" s="96">
        <v>92</v>
      </c>
      <c r="M92" s="95">
        <v>6.55</v>
      </c>
      <c r="N92" s="96">
        <v>90</v>
      </c>
      <c r="O92" s="95">
        <v>29.650000000000002</v>
      </c>
      <c r="P92">
        <v>88</v>
      </c>
      <c r="Q92" s="105">
        <v>17</v>
      </c>
      <c r="R92" s="38">
        <f>COUNTIF($O$5:$O$129,O92)</f>
        <v>1</v>
      </c>
      <c r="S92" s="267">
        <f>RANK(O92,$O$5:$O$129)</f>
        <v>88</v>
      </c>
      <c r="T92" s="267">
        <f>RANK(U92,$U$5:$U$129)</f>
        <v>88</v>
      </c>
      <c r="U92" s="372">
        <f>AD92-AE92</f>
        <v>23.700000000000003</v>
      </c>
      <c r="V92" s="267">
        <f>RANK(W92,$W$5:$W$129)</f>
        <v>88</v>
      </c>
      <c r="W92" s="372">
        <f>AD92-(AE92+AF92)</f>
        <v>17.150000000000002</v>
      </c>
      <c r="X92" s="267">
        <f>RANK(Y92,$Y$5:$Y$129)</f>
        <v>83</v>
      </c>
      <c r="Y92" s="372">
        <f>MAX(Z92:AC92)</f>
        <v>10.3</v>
      </c>
      <c r="Z92" s="42">
        <f>G92</f>
        <v>10.3</v>
      </c>
      <c r="AA92" s="42">
        <f>I92</f>
        <v>5.95</v>
      </c>
      <c r="AB92" s="42">
        <f>K92</f>
        <v>6.85</v>
      </c>
      <c r="AC92" s="42">
        <f>M92</f>
        <v>6.55</v>
      </c>
      <c r="AD92" s="403">
        <f>SUM(Z92:AC92)</f>
        <v>29.650000000000002</v>
      </c>
      <c r="AE92" s="404">
        <f>MIN(Z92:AC92)</f>
        <v>5.95</v>
      </c>
      <c r="AF92" s="405">
        <f>SMALL(Z92:AC92,2)</f>
        <v>6.55</v>
      </c>
      <c r="AG92" s="267">
        <f>RANK(Z92,$Z92:$AC92)</f>
        <v>1</v>
      </c>
      <c r="AH92" s="267">
        <f>RANK(AA92,$Z92:$AC92)</f>
        <v>4</v>
      </c>
      <c r="AI92" s="267">
        <f>RANK(AB92,$Z92:$AC92)</f>
        <v>2</v>
      </c>
      <c r="AJ92" s="267">
        <f>RANK(AC92,$Z92:$AC92)</f>
        <v>3</v>
      </c>
      <c r="AK92" s="170">
        <f>IF(AD92="個","",IF(COUNT(Z92:AC92)=4,SUM(Z92:AC92)-MIN(Z92:AC92),IF(COUNT(Z92:AC92)=3,SUM(Z92:AC92),"")))</f>
        <v>23.700000000000003</v>
      </c>
    </row>
    <row r="93" spans="2:37" ht="13.5">
      <c r="B93" s="267">
        <v>89</v>
      </c>
      <c r="C93" s="94" t="s">
        <v>79</v>
      </c>
      <c r="D93" s="93">
        <v>64</v>
      </c>
      <c r="E93" s="93" t="s">
        <v>341</v>
      </c>
      <c r="F93" s="93">
        <v>3</v>
      </c>
      <c r="G93" s="95">
        <v>9.8</v>
      </c>
      <c r="H93" s="96">
        <v>93</v>
      </c>
      <c r="I93" s="95">
        <v>5.9</v>
      </c>
      <c r="J93" s="96">
        <v>89</v>
      </c>
      <c r="K93" s="95">
        <v>7.1</v>
      </c>
      <c r="L93" s="96">
        <v>90</v>
      </c>
      <c r="M93" s="95">
        <v>6.45</v>
      </c>
      <c r="N93" s="96">
        <v>91</v>
      </c>
      <c r="O93" s="95">
        <v>29.25</v>
      </c>
      <c r="P93">
        <v>89</v>
      </c>
      <c r="Q93" s="105">
        <v>17</v>
      </c>
      <c r="R93" s="38">
        <f>COUNTIF($O$5:$O$129,O93)</f>
        <v>1</v>
      </c>
      <c r="S93" s="267">
        <f>RANK(O93,$O$5:$O$129)</f>
        <v>89</v>
      </c>
      <c r="T93" s="267">
        <f>RANK(U93,$U$5:$U$129)</f>
        <v>89</v>
      </c>
      <c r="U93" s="372">
        <f>AD93-AE93</f>
        <v>23.35</v>
      </c>
      <c r="V93" s="267">
        <f>RANK(W93,$W$5:$W$129)</f>
        <v>89</v>
      </c>
      <c r="W93" s="372">
        <f>AD93-(AE93+AF93)</f>
        <v>16.9</v>
      </c>
      <c r="X93" s="267">
        <f>RANK(Y93,$Y$5:$Y$129)</f>
        <v>93</v>
      </c>
      <c r="Y93" s="372">
        <f>MAX(Z93:AC93)</f>
        <v>9.8</v>
      </c>
      <c r="Z93" s="42">
        <f>G93</f>
        <v>9.8</v>
      </c>
      <c r="AA93" s="42">
        <f>I93</f>
        <v>5.9</v>
      </c>
      <c r="AB93" s="42">
        <f>K93</f>
        <v>7.1</v>
      </c>
      <c r="AC93" s="42">
        <f>M93</f>
        <v>6.45</v>
      </c>
      <c r="AD93" s="403">
        <f>SUM(Z93:AC93)</f>
        <v>29.25</v>
      </c>
      <c r="AE93" s="404">
        <f>MIN(Z93:AC93)</f>
        <v>5.9</v>
      </c>
      <c r="AF93" s="405">
        <f>SMALL(Z93:AC93,2)</f>
        <v>6.45</v>
      </c>
      <c r="AG93" s="267">
        <f>RANK(Z93,$Z93:$AC93)</f>
        <v>1</v>
      </c>
      <c r="AH93" s="267">
        <f>RANK(AA93,$Z93:$AC93)</f>
        <v>4</v>
      </c>
      <c r="AI93" s="267">
        <f>RANK(AB93,$Z93:$AC93)</f>
        <v>2</v>
      </c>
      <c r="AJ93" s="267">
        <f>RANK(AC93,$Z93:$AC93)</f>
        <v>3</v>
      </c>
      <c r="AK93" s="170">
        <f>IF(AD93="個","",IF(COUNT(Z93:AC93)=4,SUM(Z93:AC93)-MIN(Z93:AC93),IF(COUNT(Z93:AC93)=3,SUM(Z93:AC93),"")))</f>
        <v>23.35</v>
      </c>
    </row>
    <row r="94" spans="2:37" ht="13.5">
      <c r="B94" s="267">
        <v>90</v>
      </c>
      <c r="C94" s="94" t="s">
        <v>79</v>
      </c>
      <c r="D94" s="93">
        <v>63</v>
      </c>
      <c r="E94" s="93" t="s">
        <v>340</v>
      </c>
      <c r="F94" s="93">
        <v>2</v>
      </c>
      <c r="G94" s="95">
        <v>10.1</v>
      </c>
      <c r="H94" s="96">
        <v>87</v>
      </c>
      <c r="I94" s="95">
        <v>5.7</v>
      </c>
      <c r="J94" s="96">
        <v>90</v>
      </c>
      <c r="K94" s="95">
        <v>6.3</v>
      </c>
      <c r="L94" s="96">
        <v>95</v>
      </c>
      <c r="M94" s="95">
        <v>6.75</v>
      </c>
      <c r="N94" s="96">
        <v>89</v>
      </c>
      <c r="O94" s="95">
        <v>28.85</v>
      </c>
      <c r="P94">
        <v>90</v>
      </c>
      <c r="Q94" s="105">
        <v>17</v>
      </c>
      <c r="R94" s="38">
        <f>COUNTIF($O$5:$O$129,O94)</f>
        <v>1</v>
      </c>
      <c r="S94" s="267">
        <f>RANK(O94,$O$5:$O$129)</f>
        <v>90</v>
      </c>
      <c r="T94" s="267">
        <f>RANK(U94,$U$5:$U$129)</f>
        <v>90</v>
      </c>
      <c r="U94" s="372">
        <f>AD94-AE94</f>
        <v>23.150000000000002</v>
      </c>
      <c r="V94" s="267">
        <f>RANK(W94,$W$5:$W$129)</f>
        <v>90</v>
      </c>
      <c r="W94" s="372">
        <f>AD94-(AE94+AF94)</f>
        <v>16.85</v>
      </c>
      <c r="X94" s="267">
        <f>RANK(Y94,$Y$5:$Y$129)</f>
        <v>87</v>
      </c>
      <c r="Y94" s="372">
        <f>MAX(Z94:AC94)</f>
        <v>10.1</v>
      </c>
      <c r="Z94" s="42">
        <f>G94</f>
        <v>10.1</v>
      </c>
      <c r="AA94" s="42">
        <f>I94</f>
        <v>5.7</v>
      </c>
      <c r="AB94" s="42">
        <f>K94</f>
        <v>6.3</v>
      </c>
      <c r="AC94" s="42">
        <f>M94</f>
        <v>6.75</v>
      </c>
      <c r="AD94" s="403">
        <f>SUM(Z94:AC94)</f>
        <v>28.85</v>
      </c>
      <c r="AE94" s="404">
        <f>MIN(Z94:AC94)</f>
        <v>5.7</v>
      </c>
      <c r="AF94" s="405">
        <f>SMALL(Z94:AC94,2)</f>
        <v>6.3</v>
      </c>
      <c r="AG94" s="267">
        <f>RANK(Z94,$Z94:$AC94)</f>
        <v>1</v>
      </c>
      <c r="AH94" s="267">
        <f>RANK(AA94,$Z94:$AC94)</f>
        <v>4</v>
      </c>
      <c r="AI94" s="267">
        <f>RANK(AB94,$Z94:$AC94)</f>
        <v>3</v>
      </c>
      <c r="AJ94" s="267">
        <f>RANK(AC94,$Z94:$AC94)</f>
        <v>2</v>
      </c>
      <c r="AK94" s="170">
        <f>IF(AD94="個","",IF(COUNT(Z94:AC94)=4,SUM(Z94:AC94)-MIN(Z94:AC94),IF(COUNT(Z94:AC94)=3,SUM(Z94:AC94),"")))</f>
        <v>23.150000000000002</v>
      </c>
    </row>
    <row r="95" spans="2:37" ht="13.5">
      <c r="B95" s="267">
        <v>91</v>
      </c>
      <c r="C95" s="94" t="s">
        <v>313</v>
      </c>
      <c r="D95" s="93">
        <v>48</v>
      </c>
      <c r="E95" s="93" t="s">
        <v>317</v>
      </c>
      <c r="F95" s="93">
        <v>3</v>
      </c>
      <c r="G95" s="95">
        <v>9.65</v>
      </c>
      <c r="H95" s="96">
        <v>94</v>
      </c>
      <c r="I95" s="95">
        <v>6.25</v>
      </c>
      <c r="J95" s="96">
        <v>85</v>
      </c>
      <c r="K95" s="95">
        <v>5.5</v>
      </c>
      <c r="L95" s="96">
        <v>97</v>
      </c>
      <c r="M95" s="95">
        <v>6.95</v>
      </c>
      <c r="N95" s="96">
        <v>88</v>
      </c>
      <c r="O95" s="95">
        <v>28.349999999999998</v>
      </c>
      <c r="P95">
        <v>91</v>
      </c>
      <c r="Q95" s="106">
        <v>15</v>
      </c>
      <c r="R95" s="38">
        <f>COUNTIF($O$5:$O$129,O95)</f>
        <v>1</v>
      </c>
      <c r="S95" s="267">
        <f>RANK(O95,$O$5:$O$129)</f>
        <v>91</v>
      </c>
      <c r="T95" s="267">
        <f>RANK(U95,$U$5:$U$129)</f>
        <v>92</v>
      </c>
      <c r="U95" s="372">
        <f>AD95-AE95</f>
        <v>22.849999999999998</v>
      </c>
      <c r="V95" s="267">
        <f>RANK(W95,$W$5:$W$129)</f>
        <v>93</v>
      </c>
      <c r="W95" s="372">
        <f>AD95-(AE95+AF95)</f>
        <v>16.599999999999998</v>
      </c>
      <c r="X95" s="267">
        <f>RANK(Y95,$Y$5:$Y$129)</f>
        <v>94</v>
      </c>
      <c r="Y95" s="372">
        <f>MAX(Z95:AC95)</f>
        <v>9.65</v>
      </c>
      <c r="Z95" s="42">
        <f>G95</f>
        <v>9.65</v>
      </c>
      <c r="AA95" s="42">
        <f>I95</f>
        <v>6.25</v>
      </c>
      <c r="AB95" s="42">
        <f>K95</f>
        <v>5.5</v>
      </c>
      <c r="AC95" s="42">
        <f>M95</f>
        <v>6.95</v>
      </c>
      <c r="AD95" s="403">
        <f>SUM(Z95:AC95)</f>
        <v>28.349999999999998</v>
      </c>
      <c r="AE95" s="404">
        <f>MIN(Z95:AC95)</f>
        <v>5.5</v>
      </c>
      <c r="AF95" s="405">
        <f>SMALL(Z95:AC95,2)</f>
        <v>6.25</v>
      </c>
      <c r="AG95" s="267">
        <f>RANK(Z95,$Z95:$AC95)</f>
        <v>1</v>
      </c>
      <c r="AH95" s="267">
        <f>RANK(AA95,$Z95:$AC95)</f>
        <v>3</v>
      </c>
      <c r="AI95" s="267">
        <f>RANK(AB95,$Z95:$AC95)</f>
        <v>4</v>
      </c>
      <c r="AJ95" s="267">
        <f>RANK(AC95,$Z95:$AC95)</f>
        <v>2</v>
      </c>
      <c r="AK95" s="170">
        <f>IF(AD95="個","",IF(COUNT(Z95:AC95)=4,SUM(Z95:AC95)-MIN(Z95:AC95),IF(COUNT(Z95:AC95)=3,SUM(Z95:AC95),"")))</f>
        <v>22.849999999999998</v>
      </c>
    </row>
    <row r="96" spans="2:37" ht="13.5">
      <c r="B96" s="267">
        <v>92</v>
      </c>
      <c r="C96" s="94" t="s">
        <v>298</v>
      </c>
      <c r="D96" s="93">
        <v>83</v>
      </c>
      <c r="E96" s="93" t="s">
        <v>301</v>
      </c>
      <c r="F96" s="93">
        <v>1</v>
      </c>
      <c r="G96" s="95">
        <v>9.85</v>
      </c>
      <c r="H96" s="96">
        <v>92</v>
      </c>
      <c r="I96" s="95">
        <v>3.45</v>
      </c>
      <c r="J96" s="96">
        <v>92</v>
      </c>
      <c r="K96" s="95">
        <v>6.9</v>
      </c>
      <c r="L96" s="96">
        <v>91</v>
      </c>
      <c r="M96" s="95">
        <v>6.4</v>
      </c>
      <c r="N96" s="96">
        <v>92</v>
      </c>
      <c r="O96" s="95">
        <v>26.6</v>
      </c>
      <c r="P96">
        <v>92</v>
      </c>
      <c r="Q96" s="38">
        <v>14</v>
      </c>
      <c r="R96" s="38">
        <f>COUNTIF($O$5:$O$129,O96)</f>
        <v>1</v>
      </c>
      <c r="S96" s="267">
        <f>RANK(O96,$O$5:$O$129)</f>
        <v>92</v>
      </c>
      <c r="T96" s="267">
        <f>RANK(U96,$U$5:$U$129)</f>
        <v>90</v>
      </c>
      <c r="U96" s="372">
        <f>AD96-AE96</f>
        <v>23.150000000000002</v>
      </c>
      <c r="V96" s="267">
        <f>RANK(W96,$W$5:$W$129)</f>
        <v>92</v>
      </c>
      <c r="W96" s="372">
        <f>AD96-(AE96+AF96)</f>
        <v>16.75</v>
      </c>
      <c r="X96" s="267">
        <f>RANK(Y96,$Y$5:$Y$129)</f>
        <v>92</v>
      </c>
      <c r="Y96" s="372">
        <f>MAX(Z96:AC96)</f>
        <v>9.85</v>
      </c>
      <c r="Z96" s="42">
        <f>G96</f>
        <v>9.85</v>
      </c>
      <c r="AA96" s="42">
        <f>I96</f>
        <v>3.45</v>
      </c>
      <c r="AB96" s="42">
        <f>K96</f>
        <v>6.9</v>
      </c>
      <c r="AC96" s="42">
        <f>M96</f>
        <v>6.4</v>
      </c>
      <c r="AD96" s="403">
        <f>SUM(Z96:AC96)</f>
        <v>26.6</v>
      </c>
      <c r="AE96" s="404">
        <f>MIN(Z96:AC96)</f>
        <v>3.45</v>
      </c>
      <c r="AF96" s="405">
        <f>SMALL(Z96:AC96,2)</f>
        <v>6.4</v>
      </c>
      <c r="AG96" s="267">
        <f>RANK(Z96,$Z96:$AC96)</f>
        <v>1</v>
      </c>
      <c r="AH96" s="267">
        <f>RANK(AA96,$Z96:$AC96)</f>
        <v>4</v>
      </c>
      <c r="AI96" s="267">
        <f>RANK(AB96,$Z96:$AC96)</f>
        <v>2</v>
      </c>
      <c r="AJ96" s="267">
        <f>RANK(AC96,$Z96:$AC96)</f>
        <v>3</v>
      </c>
      <c r="AK96" s="170">
        <f>IF(AD96="個","",IF(COUNT(Z96:AC96)=4,SUM(Z96:AC96)-MIN(Z96:AC96),IF(COUNT(Z96:AC96)=3,SUM(Z96:AC96),"")))</f>
        <v>23.150000000000002</v>
      </c>
    </row>
    <row r="97" spans="2:37" ht="13.5">
      <c r="B97" s="267">
        <v>93</v>
      </c>
      <c r="C97" s="94" t="s">
        <v>62</v>
      </c>
      <c r="D97" s="93">
        <v>35</v>
      </c>
      <c r="E97" s="93" t="s">
        <v>207</v>
      </c>
      <c r="F97" s="93">
        <v>3</v>
      </c>
      <c r="G97" s="95">
        <v>10.1</v>
      </c>
      <c r="H97" s="96">
        <v>87</v>
      </c>
      <c r="I97" s="95">
        <v>3</v>
      </c>
      <c r="J97" s="96">
        <v>95</v>
      </c>
      <c r="K97" s="95">
        <v>6.7</v>
      </c>
      <c r="L97" s="96">
        <v>93</v>
      </c>
      <c r="M97" s="95">
        <v>5.45</v>
      </c>
      <c r="N97" s="96">
        <v>96</v>
      </c>
      <c r="O97" s="95">
        <v>25.25</v>
      </c>
      <c r="P97">
        <v>93</v>
      </c>
      <c r="Q97" s="38">
        <v>8</v>
      </c>
      <c r="R97" s="38">
        <f>COUNTIF($O$5:$O$129,O97)</f>
        <v>1</v>
      </c>
      <c r="S97" s="267">
        <f>RANK(O97,$O$5:$O$129)</f>
        <v>93</v>
      </c>
      <c r="T97" s="267">
        <f>RANK(U97,$U$5:$U$129)</f>
        <v>93</v>
      </c>
      <c r="U97" s="372">
        <f>AD97-AE97</f>
        <v>22.25</v>
      </c>
      <c r="V97" s="267">
        <f>RANK(W97,$W$5:$W$129)</f>
        <v>91</v>
      </c>
      <c r="W97" s="372">
        <f>AD97-(AE97+AF97)</f>
        <v>16.8</v>
      </c>
      <c r="X97" s="267">
        <f>RANK(Y97,$Y$5:$Y$129)</f>
        <v>87</v>
      </c>
      <c r="Y97" s="372">
        <f>MAX(Z97:AC97)</f>
        <v>10.1</v>
      </c>
      <c r="Z97" s="42">
        <f>G97</f>
        <v>10.1</v>
      </c>
      <c r="AA97" s="42">
        <f>I97</f>
        <v>3</v>
      </c>
      <c r="AB97" s="42">
        <f>K97</f>
        <v>6.7</v>
      </c>
      <c r="AC97" s="42">
        <f>M97</f>
        <v>5.45</v>
      </c>
      <c r="AD97" s="403">
        <f>SUM(Z97:AC97)</f>
        <v>25.25</v>
      </c>
      <c r="AE97" s="404">
        <f>MIN(Z97:AC97)</f>
        <v>3</v>
      </c>
      <c r="AF97" s="405">
        <f>SMALL(Z97:AC97,2)</f>
        <v>5.45</v>
      </c>
      <c r="AG97" s="267">
        <f>RANK(Z97,$Z97:$AC97)</f>
        <v>1</v>
      </c>
      <c r="AH97" s="267">
        <f>RANK(AA97,$Z97:$AC97)</f>
        <v>4</v>
      </c>
      <c r="AI97" s="267">
        <f>RANK(AB97,$Z97:$AC97)</f>
        <v>2</v>
      </c>
      <c r="AJ97" s="267">
        <f>RANK(AC97,$Z97:$AC97)</f>
        <v>3</v>
      </c>
      <c r="AK97" s="170">
        <f>IF(AD97="個","",IF(COUNT(Z97:AC97)=4,SUM(Z97:AC97)-MIN(Z97:AC97),IF(COUNT(Z97:AC97)=3,SUM(Z97:AC97),"")))</f>
        <v>22.25</v>
      </c>
    </row>
    <row r="98" spans="2:37" ht="13.5">
      <c r="B98" s="267">
        <v>94</v>
      </c>
      <c r="C98" s="94" t="s">
        <v>81</v>
      </c>
      <c r="D98" s="93">
        <v>66</v>
      </c>
      <c r="E98" s="93" t="s">
        <v>302</v>
      </c>
      <c r="F98" s="93">
        <v>2</v>
      </c>
      <c r="G98" s="95">
        <v>8.5</v>
      </c>
      <c r="H98" s="96">
        <v>97</v>
      </c>
      <c r="I98" s="95">
        <v>3.1</v>
      </c>
      <c r="J98" s="96">
        <v>93</v>
      </c>
      <c r="K98" s="95">
        <v>8.05</v>
      </c>
      <c r="L98" s="96">
        <v>81</v>
      </c>
      <c r="M98" s="95">
        <v>5.4</v>
      </c>
      <c r="N98" s="96">
        <v>97</v>
      </c>
      <c r="O98" s="95">
        <v>25.049999999999997</v>
      </c>
      <c r="P98" s="100">
        <v>94</v>
      </c>
      <c r="Q98" s="106">
        <v>16</v>
      </c>
      <c r="R98" s="38">
        <f>COUNTIF($O$5:$O$129,O98)</f>
        <v>1</v>
      </c>
      <c r="S98" s="267">
        <f>RANK(O98,$O$5:$O$129)</f>
        <v>94</v>
      </c>
      <c r="T98" s="267">
        <f>RANK(U98,$U$5:$U$129)</f>
        <v>94</v>
      </c>
      <c r="U98" s="372">
        <f>AD98-AE98</f>
        <v>21.949999999999996</v>
      </c>
      <c r="V98" s="267">
        <f>RANK(W98,$W$5:$W$129)</f>
        <v>94</v>
      </c>
      <c r="W98" s="372">
        <f>AD98-(AE98+AF98)</f>
        <v>16.549999999999997</v>
      </c>
      <c r="X98" s="267">
        <f>RANK(Y98,$Y$5:$Y$129)</f>
        <v>97</v>
      </c>
      <c r="Y98" s="372">
        <f>MAX(Z98:AC98)</f>
        <v>8.5</v>
      </c>
      <c r="Z98" s="42">
        <f>G98</f>
        <v>8.5</v>
      </c>
      <c r="AA98" s="42">
        <f>I98</f>
        <v>3.1</v>
      </c>
      <c r="AB98" s="42">
        <f>K98</f>
        <v>8.05</v>
      </c>
      <c r="AC98" s="42">
        <f>M98</f>
        <v>5.4</v>
      </c>
      <c r="AD98" s="403">
        <f>SUM(Z98:AC98)</f>
        <v>25.049999999999997</v>
      </c>
      <c r="AE98" s="404">
        <f>MIN(Z98:AC98)</f>
        <v>3.1</v>
      </c>
      <c r="AF98" s="405">
        <f>SMALL(Z98:AC98,2)</f>
        <v>5.4</v>
      </c>
      <c r="AG98" s="267">
        <f>RANK(Z98,$Z98:$AC98)</f>
        <v>1</v>
      </c>
      <c r="AH98" s="267">
        <f>RANK(AA98,$Z98:$AC98)</f>
        <v>4</v>
      </c>
      <c r="AI98" s="267">
        <f>RANK(AB98,$Z98:$AC98)</f>
        <v>2</v>
      </c>
      <c r="AJ98" s="267">
        <f>RANK(AC98,$Z98:$AC98)</f>
        <v>3</v>
      </c>
      <c r="AK98" s="170">
        <f>IF(AD98="個","",IF(COUNT(Z98:AC98)=4,SUM(Z98:AC98)-MIN(Z98:AC98),IF(COUNT(Z98:AC98)=3,SUM(Z98:AC98),"")))</f>
        <v>21.949999999999996</v>
      </c>
    </row>
    <row r="99" spans="2:37" ht="13.5">
      <c r="B99" s="267">
        <v>95</v>
      </c>
      <c r="C99" s="94" t="s">
        <v>81</v>
      </c>
      <c r="D99" s="93">
        <v>68</v>
      </c>
      <c r="E99" s="93" t="s">
        <v>304</v>
      </c>
      <c r="F99" s="93">
        <v>1</v>
      </c>
      <c r="G99" s="95">
        <v>9</v>
      </c>
      <c r="H99" s="96">
        <v>96</v>
      </c>
      <c r="I99" s="95">
        <v>3.05</v>
      </c>
      <c r="J99" s="96">
        <v>94</v>
      </c>
      <c r="K99" s="95">
        <v>7.3</v>
      </c>
      <c r="L99" s="96">
        <v>86</v>
      </c>
      <c r="M99" s="95">
        <v>5.55</v>
      </c>
      <c r="N99" s="96">
        <v>95</v>
      </c>
      <c r="O99" s="95">
        <v>24.900000000000002</v>
      </c>
      <c r="P99">
        <v>95</v>
      </c>
      <c r="Q99" s="105">
        <v>16</v>
      </c>
      <c r="R99" s="38">
        <f>COUNTIF($O$5:$O$129,O99)</f>
        <v>1</v>
      </c>
      <c r="S99" s="267">
        <f>RANK(O99,$O$5:$O$129)</f>
        <v>95</v>
      </c>
      <c r="T99" s="267">
        <f>RANK(U99,$U$5:$U$129)</f>
        <v>95</v>
      </c>
      <c r="U99" s="372">
        <f>AD99-AE99</f>
        <v>21.85</v>
      </c>
      <c r="V99" s="267">
        <f>RANK(W99,$W$5:$W$129)</f>
        <v>95</v>
      </c>
      <c r="W99" s="372">
        <f>AD99-(AE99+AF99)</f>
        <v>16.300000000000004</v>
      </c>
      <c r="X99" s="267">
        <f>RANK(Y99,$Y$5:$Y$129)</f>
        <v>96</v>
      </c>
      <c r="Y99" s="372">
        <f>MAX(Z99:AC99)</f>
        <v>9</v>
      </c>
      <c r="Z99" s="42">
        <f>G99</f>
        <v>9</v>
      </c>
      <c r="AA99" s="42">
        <f>I99</f>
        <v>3.05</v>
      </c>
      <c r="AB99" s="42">
        <f>K99</f>
        <v>7.3</v>
      </c>
      <c r="AC99" s="42">
        <f>M99</f>
        <v>5.55</v>
      </c>
      <c r="AD99" s="403">
        <f>SUM(Z99:AC99)</f>
        <v>24.900000000000002</v>
      </c>
      <c r="AE99" s="404">
        <f>MIN(Z99:AC99)</f>
        <v>3.05</v>
      </c>
      <c r="AF99" s="405">
        <f>SMALL(Z99:AC99,2)</f>
        <v>5.55</v>
      </c>
      <c r="AG99" s="267">
        <f>RANK(Z99,$Z99:$AC99)</f>
        <v>1</v>
      </c>
      <c r="AH99" s="267">
        <f>RANK(AA99,$Z99:$AC99)</f>
        <v>4</v>
      </c>
      <c r="AI99" s="267">
        <f>RANK(AB99,$Z99:$AC99)</f>
        <v>2</v>
      </c>
      <c r="AJ99" s="267">
        <f>RANK(AC99,$Z99:$AC99)</f>
        <v>3</v>
      </c>
      <c r="AK99" s="170">
        <f>IF(AD99="個","",IF(COUNT(Z99:AC99)=4,SUM(Z99:AC99)-MIN(Z99:AC99),IF(COUNT(Z99:AC99)=3,SUM(Z99:AC99),"")))</f>
        <v>21.85</v>
      </c>
    </row>
    <row r="100" spans="2:37" ht="13.5">
      <c r="B100" s="267">
        <v>96</v>
      </c>
      <c r="C100" s="94" t="s">
        <v>79</v>
      </c>
      <c r="D100" s="93">
        <v>62</v>
      </c>
      <c r="E100" s="93" t="s">
        <v>339</v>
      </c>
      <c r="F100" s="93">
        <v>3</v>
      </c>
      <c r="G100" s="95">
        <v>9.2</v>
      </c>
      <c r="H100" s="96">
        <v>95</v>
      </c>
      <c r="I100" s="95">
        <v>2.5</v>
      </c>
      <c r="J100" s="96">
        <v>96</v>
      </c>
      <c r="K100" s="95">
        <v>5.65</v>
      </c>
      <c r="L100" s="96">
        <v>96</v>
      </c>
      <c r="M100" s="95">
        <v>6.15</v>
      </c>
      <c r="N100" s="96">
        <v>93</v>
      </c>
      <c r="O100" s="95">
        <v>23.5</v>
      </c>
      <c r="P100">
        <v>96</v>
      </c>
      <c r="Q100" s="105">
        <v>17</v>
      </c>
      <c r="R100" s="38">
        <f>COUNTIF($O$5:$O$129,O100)</f>
        <v>1</v>
      </c>
      <c r="S100" s="267">
        <f>RANK(O100,$O$5:$O$129)</f>
        <v>96</v>
      </c>
      <c r="T100" s="267">
        <f>RANK(U100,$U$5:$U$129)</f>
        <v>97</v>
      </c>
      <c r="U100" s="372">
        <f>AD100-AE100</f>
        <v>21</v>
      </c>
      <c r="V100" s="267">
        <f>RANK(W100,$W$5:$W$129)</f>
        <v>97</v>
      </c>
      <c r="W100" s="372">
        <f>AD100-(AE100+AF100)</f>
        <v>15.35</v>
      </c>
      <c r="X100" s="267">
        <f>RANK(Y100,$Y$5:$Y$129)</f>
        <v>95</v>
      </c>
      <c r="Y100" s="372">
        <f>MAX(Z100:AC100)</f>
        <v>9.2</v>
      </c>
      <c r="Z100" s="42">
        <f>G100</f>
        <v>9.2</v>
      </c>
      <c r="AA100" s="42">
        <f>I100</f>
        <v>2.5</v>
      </c>
      <c r="AB100" s="42">
        <f>K100</f>
        <v>5.65</v>
      </c>
      <c r="AC100" s="42">
        <f>M100</f>
        <v>6.15</v>
      </c>
      <c r="AD100" s="403">
        <f>SUM(Z100:AC100)</f>
        <v>23.5</v>
      </c>
      <c r="AE100" s="404">
        <f>MIN(Z100:AC100)</f>
        <v>2.5</v>
      </c>
      <c r="AF100" s="405">
        <f>SMALL(Z100:AC100,2)</f>
        <v>5.65</v>
      </c>
      <c r="AG100" s="267">
        <f>RANK(Z100,$Z100:$AC100)</f>
        <v>1</v>
      </c>
      <c r="AH100" s="267">
        <f>RANK(AA100,$Z100:$AC100)</f>
        <v>4</v>
      </c>
      <c r="AI100" s="267">
        <f>RANK(AB100,$Z100:$AC100)</f>
        <v>3</v>
      </c>
      <c r="AJ100" s="267">
        <f>RANK(AC100,$Z100:$AC100)</f>
        <v>2</v>
      </c>
      <c r="AK100" s="170">
        <f>IF(AD100="個","",IF(COUNT(Z100:AC100)=4,SUM(Z100:AC100)-MIN(Z100:AC100),IF(COUNT(Z100:AC100)=3,SUM(Z100:AC100),"")))</f>
        <v>21</v>
      </c>
    </row>
    <row r="101" spans="2:37" ht="13.5">
      <c r="B101" s="267">
        <v>97</v>
      </c>
      <c r="C101" s="94" t="s">
        <v>61</v>
      </c>
      <c r="D101" s="93">
        <v>18</v>
      </c>
      <c r="E101" s="93" t="s">
        <v>320</v>
      </c>
      <c r="F101" s="93">
        <v>1</v>
      </c>
      <c r="G101" s="95">
        <v>10.15</v>
      </c>
      <c r="H101" s="96">
        <v>86</v>
      </c>
      <c r="I101" s="95">
        <v>0</v>
      </c>
      <c r="J101" s="96">
        <v>98</v>
      </c>
      <c r="K101" s="95">
        <v>5.45</v>
      </c>
      <c r="L101" s="96">
        <v>98</v>
      </c>
      <c r="M101" s="95">
        <v>6.15</v>
      </c>
      <c r="N101" s="96">
        <v>93</v>
      </c>
      <c r="O101" s="95">
        <v>21.75</v>
      </c>
      <c r="P101">
        <v>97</v>
      </c>
      <c r="Q101" s="38">
        <v>13</v>
      </c>
      <c r="R101" s="38">
        <f>COUNTIF($O$5:$O$129,O101)</f>
        <v>1</v>
      </c>
      <c r="S101" s="267">
        <f>RANK(O101,$O$5:$O$129)</f>
        <v>97</v>
      </c>
      <c r="T101" s="267">
        <f>RANK(U101,$U$5:$U$129)</f>
        <v>96</v>
      </c>
      <c r="U101" s="372">
        <f>AD101-AE101</f>
        <v>21.75</v>
      </c>
      <c r="V101" s="267">
        <f>RANK(W101,$W$5:$W$129)</f>
        <v>96</v>
      </c>
      <c r="W101" s="372">
        <f>AD101-(AE101+AF101)</f>
        <v>16.3</v>
      </c>
      <c r="X101" s="267">
        <f>RANK(Y101,$Y$5:$Y$129)</f>
        <v>86</v>
      </c>
      <c r="Y101" s="372">
        <f>MAX(Z101:AC101)</f>
        <v>10.15</v>
      </c>
      <c r="Z101" s="42">
        <f>G101</f>
        <v>10.15</v>
      </c>
      <c r="AA101" s="42">
        <f>I101</f>
        <v>0</v>
      </c>
      <c r="AB101" s="42">
        <f>K101</f>
        <v>5.45</v>
      </c>
      <c r="AC101" s="42">
        <f>M101</f>
        <v>6.15</v>
      </c>
      <c r="AD101" s="403">
        <f>SUM(Z101:AC101)</f>
        <v>21.75</v>
      </c>
      <c r="AE101" s="404">
        <f>MIN(Z101:AC101)</f>
        <v>0</v>
      </c>
      <c r="AF101" s="405">
        <f>SMALL(Z101:AC101,2)</f>
        <v>5.45</v>
      </c>
      <c r="AG101" s="267">
        <f>RANK(Z101,$Z101:$AC101)</f>
        <v>1</v>
      </c>
      <c r="AH101" s="267">
        <f>RANK(AA101,$Z101:$AC101)</f>
        <v>4</v>
      </c>
      <c r="AI101" s="267">
        <f>RANK(AB101,$Z101:$AC101)</f>
        <v>3</v>
      </c>
      <c r="AJ101" s="267">
        <f>RANK(AC101,$Z101:$AC101)</f>
        <v>2</v>
      </c>
      <c r="AK101" s="170">
        <f>IF(AD101="個","",IF(COUNT(Z101:AC101)=4,SUM(Z101:AC101)-MIN(Z101:AC101),IF(COUNT(Z101:AC101)=3,SUM(Z101:AC101),"")))</f>
        <v>21.75</v>
      </c>
    </row>
    <row r="102" spans="2:37" ht="13.5">
      <c r="B102" s="267">
        <v>98</v>
      </c>
      <c r="C102" s="94" t="s">
        <v>81</v>
      </c>
      <c r="D102" s="93">
        <v>67</v>
      </c>
      <c r="E102" s="93" t="s">
        <v>303</v>
      </c>
      <c r="F102" s="93">
        <v>2</v>
      </c>
      <c r="G102" s="95">
        <v>8.1</v>
      </c>
      <c r="H102" s="96">
        <v>98</v>
      </c>
      <c r="I102" s="95">
        <v>1.9</v>
      </c>
      <c r="J102" s="96">
        <v>97</v>
      </c>
      <c r="K102" s="95">
        <v>6.4</v>
      </c>
      <c r="L102" s="96">
        <v>94</v>
      </c>
      <c r="M102" s="95">
        <v>4.75</v>
      </c>
      <c r="N102" s="96">
        <v>98</v>
      </c>
      <c r="O102" s="95">
        <v>21.15</v>
      </c>
      <c r="P102">
        <v>98</v>
      </c>
      <c r="Q102" s="38">
        <v>16</v>
      </c>
      <c r="R102" s="38">
        <f>COUNTIF($O$5:$O$129,O102)</f>
        <v>1</v>
      </c>
      <c r="S102" s="267">
        <f>RANK(O102,$O$5:$O$129)</f>
        <v>98</v>
      </c>
      <c r="T102" s="267">
        <f>RANK(U102,$U$5:$U$129)</f>
        <v>98</v>
      </c>
      <c r="U102" s="372">
        <f>AD102-AE102</f>
        <v>19.25</v>
      </c>
      <c r="V102" s="267">
        <f>RANK(W102,$W$5:$W$129)</f>
        <v>98</v>
      </c>
      <c r="W102" s="372">
        <f>AD102-(AE102+AF102)</f>
        <v>14.499999999999998</v>
      </c>
      <c r="X102" s="267">
        <f>RANK(Y102,$Y$5:$Y$129)</f>
        <v>98</v>
      </c>
      <c r="Y102" s="372">
        <f>MAX(Z102:AC102)</f>
        <v>8.1</v>
      </c>
      <c r="Z102" s="42">
        <f>G102</f>
        <v>8.1</v>
      </c>
      <c r="AA102" s="42">
        <f>I102</f>
        <v>1.9</v>
      </c>
      <c r="AB102" s="42">
        <f>K102</f>
        <v>6.4</v>
      </c>
      <c r="AC102" s="42">
        <f>M102</f>
        <v>4.75</v>
      </c>
      <c r="AD102" s="403">
        <f>SUM(Z102:AC102)</f>
        <v>21.15</v>
      </c>
      <c r="AE102" s="404">
        <f>MIN(Z102:AC102)</f>
        <v>1.9</v>
      </c>
      <c r="AF102" s="405">
        <f>SMALL(Z102:AC102,2)</f>
        <v>4.75</v>
      </c>
      <c r="AG102" s="267">
        <f>RANK(Z102,$Z102:$AC102)</f>
        <v>1</v>
      </c>
      <c r="AH102" s="267">
        <f>RANK(AA102,$Z102:$AC102)</f>
        <v>4</v>
      </c>
      <c r="AI102" s="267">
        <f>RANK(AB102,$Z102:$AC102)</f>
        <v>2</v>
      </c>
      <c r="AJ102" s="267">
        <f>RANK(AC102,$Z102:$AC102)</f>
        <v>3</v>
      </c>
      <c r="AK102" s="170">
        <f>IF(AD102="個","",IF(COUNT(Z102:AC102)=4,SUM(Z102:AC102)-MIN(Z102:AC102),IF(COUNT(Z102:AC102)=3,SUM(Z102:AC102),"")))</f>
        <v>19.25</v>
      </c>
    </row>
    <row r="103" spans="2:37" ht="13.5">
      <c r="B103" s="267">
        <v>99</v>
      </c>
      <c r="C103" s="94"/>
      <c r="D103" s="93"/>
      <c r="E103" s="93"/>
      <c r="F103" s="93"/>
      <c r="G103" s="95"/>
      <c r="H103" s="96"/>
      <c r="I103" s="95"/>
      <c r="J103" s="96"/>
      <c r="K103" s="95"/>
      <c r="L103" s="96"/>
      <c r="M103" s="95"/>
      <c r="N103" s="96"/>
      <c r="O103" s="95"/>
      <c r="Q103" s="105"/>
      <c r="R103" s="38">
        <f>COUNTIF($O$5:$O$129,O103)</f>
        <v>0</v>
      </c>
      <c r="S103" s="267" t="e">
        <f>RANK(O103,$O$5:$O$129)</f>
        <v>#N/A</v>
      </c>
      <c r="T103" s="267">
        <f>RANK(U103,$U$5:$U$129)</f>
        <v>99</v>
      </c>
      <c r="U103" s="372">
        <f>AD103-AE103</f>
        <v>0</v>
      </c>
      <c r="V103" s="267">
        <f>RANK(W103,$W$5:$W$129)</f>
        <v>99</v>
      </c>
      <c r="W103" s="372">
        <f>AD103-(AE103+AF103)</f>
        <v>0</v>
      </c>
      <c r="X103" s="267">
        <f>RANK(Y103,$Y$5:$Y$129)</f>
        <v>99</v>
      </c>
      <c r="Y103" s="372">
        <f>MAX(Z103:AC103)</f>
        <v>0</v>
      </c>
      <c r="Z103" s="42">
        <f>G103</f>
        <v>0</v>
      </c>
      <c r="AA103" s="42">
        <f>I103</f>
        <v>0</v>
      </c>
      <c r="AB103" s="42">
        <f>K103</f>
        <v>0</v>
      </c>
      <c r="AC103" s="42">
        <f>M103</f>
        <v>0</v>
      </c>
      <c r="AD103" s="403">
        <f>SUM(Z103:AC103)</f>
        <v>0</v>
      </c>
      <c r="AE103" s="404">
        <f>MIN(Z103:AC103)</f>
        <v>0</v>
      </c>
      <c r="AF103" s="405">
        <f>SMALL(Z103:AC103,2)</f>
        <v>0</v>
      </c>
      <c r="AG103" s="267">
        <f>RANK(Z103,$Z103:$AC103)</f>
        <v>1</v>
      </c>
      <c r="AH103" s="267">
        <f>RANK(AA103,$Z103:$AC103)</f>
        <v>1</v>
      </c>
      <c r="AI103" s="267">
        <f>RANK(AB103,$Z103:$AC103)</f>
        <v>1</v>
      </c>
      <c r="AJ103" s="267">
        <f>RANK(AC103,$Z103:$AC103)</f>
        <v>1</v>
      </c>
      <c r="AK103" s="170">
        <f>IF(AD103="個","",IF(COUNT(Z103:AC103)=4,SUM(Z103:AC103)-MIN(Z103:AC103),IF(COUNT(Z103:AC103)=3,SUM(Z103:AC103),"")))</f>
        <v>0</v>
      </c>
    </row>
    <row r="104" spans="2:37" ht="13.5">
      <c r="B104" s="267">
        <v>100</v>
      </c>
      <c r="C104" s="94"/>
      <c r="D104" s="93"/>
      <c r="E104" s="93"/>
      <c r="F104" s="93"/>
      <c r="G104" s="95"/>
      <c r="H104" s="96"/>
      <c r="I104" s="95"/>
      <c r="J104" s="96"/>
      <c r="K104" s="95"/>
      <c r="L104" s="96"/>
      <c r="M104" s="95"/>
      <c r="N104" s="96"/>
      <c r="O104" s="95"/>
      <c r="Q104" s="38"/>
      <c r="R104" s="38">
        <f>COUNTIF($O$5:$O$129,O104)</f>
        <v>0</v>
      </c>
      <c r="S104" s="267" t="e">
        <f>RANK(O104,$O$5:$O$129)</f>
        <v>#N/A</v>
      </c>
      <c r="T104" s="267">
        <f>RANK(U104,$U$5:$U$129)</f>
        <v>99</v>
      </c>
      <c r="U104" s="372">
        <f>AD104-AE104</f>
        <v>0</v>
      </c>
      <c r="V104" s="267">
        <f>RANK(W104,$W$5:$W$129)</f>
        <v>99</v>
      </c>
      <c r="W104" s="372">
        <f>AD104-(AE104+AF104)</f>
        <v>0</v>
      </c>
      <c r="X104" s="267">
        <f>RANK(Y104,$Y$5:$Y$129)</f>
        <v>99</v>
      </c>
      <c r="Y104" s="372">
        <f>MAX(Z104:AC104)</f>
        <v>0</v>
      </c>
      <c r="Z104" s="42">
        <f>G104</f>
        <v>0</v>
      </c>
      <c r="AA104" s="42">
        <f>I104</f>
        <v>0</v>
      </c>
      <c r="AB104" s="42">
        <f>K104</f>
        <v>0</v>
      </c>
      <c r="AC104" s="42">
        <f>M104</f>
        <v>0</v>
      </c>
      <c r="AD104" s="403">
        <f>SUM(Z104:AC104)</f>
        <v>0</v>
      </c>
      <c r="AE104" s="404">
        <f>MIN(Z104:AC104)</f>
        <v>0</v>
      </c>
      <c r="AF104" s="405">
        <f>SMALL(Z104:AC104,2)</f>
        <v>0</v>
      </c>
      <c r="AG104" s="267">
        <f>RANK(Z104,$Z104:$AC104)</f>
        <v>1</v>
      </c>
      <c r="AH104" s="267">
        <f>RANK(AA104,$Z104:$AC104)</f>
        <v>1</v>
      </c>
      <c r="AI104" s="267">
        <f>RANK(AB104,$Z104:$AC104)</f>
        <v>1</v>
      </c>
      <c r="AJ104" s="267">
        <f>RANK(AC104,$Z104:$AC104)</f>
        <v>1</v>
      </c>
      <c r="AK104" s="170">
        <f>IF(AD104="個","",IF(COUNT(Z104:AC104)=4,SUM(Z104:AC104)-MIN(Z104:AC104),IF(COUNT(Z104:AC104)=3,SUM(Z104:AC104),"")))</f>
        <v>0</v>
      </c>
    </row>
    <row r="105" spans="2:37" ht="13.5">
      <c r="B105" s="267">
        <v>101</v>
      </c>
      <c r="C105" s="94"/>
      <c r="D105" s="93"/>
      <c r="E105" s="93"/>
      <c r="F105" s="93"/>
      <c r="G105" s="95"/>
      <c r="H105" s="96"/>
      <c r="I105" s="95"/>
      <c r="J105" s="96"/>
      <c r="K105" s="95"/>
      <c r="L105" s="96"/>
      <c r="M105" s="95"/>
      <c r="N105" s="96"/>
      <c r="O105" s="95"/>
      <c r="Q105" s="105"/>
      <c r="R105" s="38">
        <f>COUNTIF($O$5:$O$129,O105)</f>
        <v>0</v>
      </c>
      <c r="S105" s="267" t="e">
        <f>RANK(O105,$O$5:$O$129)</f>
        <v>#N/A</v>
      </c>
      <c r="T105" s="267">
        <f>RANK(U105,$U$5:$U$129)</f>
        <v>99</v>
      </c>
      <c r="U105" s="372">
        <f>AD105-AE105</f>
        <v>0</v>
      </c>
      <c r="V105" s="267">
        <f>RANK(W105,$W$5:$W$129)</f>
        <v>99</v>
      </c>
      <c r="W105" s="372">
        <f>AD105-(AE105+AF105)</f>
        <v>0</v>
      </c>
      <c r="X105" s="267">
        <f>RANK(Y105,$Y$5:$Y$129)</f>
        <v>99</v>
      </c>
      <c r="Y105" s="372">
        <f>MAX(Z105:AC105)</f>
        <v>0</v>
      </c>
      <c r="Z105" s="42">
        <f>G105</f>
        <v>0</v>
      </c>
      <c r="AA105" s="42">
        <f>I105</f>
        <v>0</v>
      </c>
      <c r="AB105" s="42">
        <f>K105</f>
        <v>0</v>
      </c>
      <c r="AC105" s="42">
        <f>M105</f>
        <v>0</v>
      </c>
      <c r="AD105" s="403">
        <f>SUM(Z105:AC105)</f>
        <v>0</v>
      </c>
      <c r="AE105" s="404">
        <f>MIN(Z105:AC105)</f>
        <v>0</v>
      </c>
      <c r="AF105" s="405">
        <f>SMALL(Z105:AC105,2)</f>
        <v>0</v>
      </c>
      <c r="AG105" s="267">
        <f>RANK(Z105,$Z105:$AC105)</f>
        <v>1</v>
      </c>
      <c r="AH105" s="267">
        <f>RANK(AA105,$Z105:$AC105)</f>
        <v>1</v>
      </c>
      <c r="AI105" s="267">
        <f>RANK(AB105,$Z105:$AC105)</f>
        <v>1</v>
      </c>
      <c r="AJ105" s="267">
        <f>RANK(AC105,$Z105:$AC105)</f>
        <v>1</v>
      </c>
      <c r="AK105" s="170">
        <f>IF(AD105="個","",IF(COUNT(Z105:AC105)=4,SUM(Z105:AC105)-MIN(Z105:AC105),IF(COUNT(Z105:AC105)=3,SUM(Z105:AC105),"")))</f>
        <v>0</v>
      </c>
    </row>
    <row r="106" spans="2:37" ht="13.5">
      <c r="B106" s="267">
        <v>102</v>
      </c>
      <c r="C106" s="94"/>
      <c r="D106" s="93"/>
      <c r="E106" s="93"/>
      <c r="F106" s="93"/>
      <c r="G106" s="95"/>
      <c r="H106" s="96"/>
      <c r="I106" s="95"/>
      <c r="J106" s="96"/>
      <c r="K106" s="95"/>
      <c r="L106" s="96"/>
      <c r="M106" s="95"/>
      <c r="N106" s="96"/>
      <c r="O106" s="95"/>
      <c r="P106" s="100" t="s">
        <v>60</v>
      </c>
      <c r="Q106" s="106"/>
      <c r="R106" s="38">
        <f>COUNTIF($O$5:$O$129,O106)</f>
        <v>0</v>
      </c>
      <c r="S106" s="267" t="e">
        <f>RANK(O106,$O$5:$O$129)</f>
        <v>#N/A</v>
      </c>
      <c r="T106" s="267">
        <f>RANK(U106,$U$5:$U$129)</f>
        <v>99</v>
      </c>
      <c r="U106" s="372">
        <f>AD106-AE106</f>
        <v>0</v>
      </c>
      <c r="V106" s="267">
        <f>RANK(W106,$W$5:$W$129)</f>
        <v>99</v>
      </c>
      <c r="W106" s="372">
        <f>AD106-(AE106+AF106)</f>
        <v>0</v>
      </c>
      <c r="X106" s="267">
        <f>RANK(Y106,$Y$5:$Y$129)</f>
        <v>99</v>
      </c>
      <c r="Y106" s="372">
        <f>MAX(Z106:AC106)</f>
        <v>0</v>
      </c>
      <c r="Z106" s="42">
        <f>G106</f>
        <v>0</v>
      </c>
      <c r="AA106" s="42">
        <f>I106</f>
        <v>0</v>
      </c>
      <c r="AB106" s="42">
        <f>K106</f>
        <v>0</v>
      </c>
      <c r="AC106" s="42">
        <f>M106</f>
        <v>0</v>
      </c>
      <c r="AD106" s="403">
        <f>SUM(Z106:AC106)</f>
        <v>0</v>
      </c>
      <c r="AE106" s="404">
        <f>MIN(Z106:AC106)</f>
        <v>0</v>
      </c>
      <c r="AF106" s="405">
        <f>SMALL(Z106:AC106,2)</f>
        <v>0</v>
      </c>
      <c r="AG106" s="267">
        <f>RANK(Z106,$Z106:$AC106)</f>
        <v>1</v>
      </c>
      <c r="AH106" s="267">
        <f>RANK(AA106,$Z106:$AC106)</f>
        <v>1</v>
      </c>
      <c r="AI106" s="267">
        <f>RANK(AB106,$Z106:$AC106)</f>
        <v>1</v>
      </c>
      <c r="AJ106" s="267">
        <f>RANK(AC106,$Z106:$AC106)</f>
        <v>1</v>
      </c>
      <c r="AK106" s="170">
        <f>IF(AD106="個","",IF(COUNT(Z106:AC106)=4,SUM(Z106:AC106)-MIN(Z106:AC106),IF(COUNT(Z106:AC106)=3,SUM(Z106:AC106),"")))</f>
        <v>0</v>
      </c>
    </row>
    <row r="107" spans="2:37" ht="13.5">
      <c r="B107" s="267">
        <v>103</v>
      </c>
      <c r="C107" s="94"/>
      <c r="D107" s="93"/>
      <c r="E107" s="93"/>
      <c r="F107" s="93"/>
      <c r="G107" s="95"/>
      <c r="H107" s="96"/>
      <c r="I107" s="95"/>
      <c r="J107" s="96"/>
      <c r="K107" s="95"/>
      <c r="L107" s="96"/>
      <c r="M107" s="95"/>
      <c r="N107" s="96"/>
      <c r="O107" s="95"/>
      <c r="Q107" s="105"/>
      <c r="R107" s="38">
        <f>COUNTIF($O$5:$O$129,O107)</f>
        <v>0</v>
      </c>
      <c r="S107" s="267" t="e">
        <f>RANK(O107,$O$5:$O$129)</f>
        <v>#N/A</v>
      </c>
      <c r="T107" s="267">
        <f>RANK(U107,$U$5:$U$129)</f>
        <v>99</v>
      </c>
      <c r="U107" s="372">
        <f>AD107-AE107</f>
        <v>0</v>
      </c>
      <c r="V107" s="267">
        <f>RANK(W107,$W$5:$W$129)</f>
        <v>99</v>
      </c>
      <c r="W107" s="372">
        <f>AD107-(AE107+AF107)</f>
        <v>0</v>
      </c>
      <c r="X107" s="267">
        <f>RANK(Y107,$Y$5:$Y$129)</f>
        <v>99</v>
      </c>
      <c r="Y107" s="372">
        <f>MAX(Z107:AC107)</f>
        <v>0</v>
      </c>
      <c r="Z107" s="42">
        <f>G107</f>
        <v>0</v>
      </c>
      <c r="AA107" s="42">
        <f>I107</f>
        <v>0</v>
      </c>
      <c r="AB107" s="42">
        <f>K107</f>
        <v>0</v>
      </c>
      <c r="AC107" s="42">
        <f>M107</f>
        <v>0</v>
      </c>
      <c r="AD107" s="403">
        <f>SUM(Z107:AC107)</f>
        <v>0</v>
      </c>
      <c r="AE107" s="404">
        <f>MIN(Z107:AC107)</f>
        <v>0</v>
      </c>
      <c r="AF107" s="405">
        <f>SMALL(Z107:AC107,2)</f>
        <v>0</v>
      </c>
      <c r="AG107" s="267">
        <f>RANK(Z107,$Z107:$AC107)</f>
        <v>1</v>
      </c>
      <c r="AH107" s="267">
        <f>RANK(AA107,$Z107:$AC107)</f>
        <v>1</v>
      </c>
      <c r="AI107" s="267">
        <f>RANK(AB107,$Z107:$AC107)</f>
        <v>1</v>
      </c>
      <c r="AJ107" s="267">
        <f>RANK(AC107,$Z107:$AC107)</f>
        <v>1</v>
      </c>
      <c r="AK107" s="170">
        <f>IF(AD107="個","",IF(COUNT(Z107:AC107)=4,SUM(Z107:AC107)-MIN(Z107:AC107),IF(COUNT(Z107:AC107)=3,SUM(Z107:AC107),"")))</f>
        <v>0</v>
      </c>
    </row>
    <row r="108" spans="2:37" ht="13.5">
      <c r="B108" s="267">
        <v>104</v>
      </c>
      <c r="C108" s="94"/>
      <c r="D108" s="93"/>
      <c r="E108" s="93"/>
      <c r="F108" s="93"/>
      <c r="G108" s="95"/>
      <c r="H108" s="96"/>
      <c r="I108" s="95"/>
      <c r="J108" s="96"/>
      <c r="K108" s="95"/>
      <c r="L108" s="96"/>
      <c r="M108" s="95"/>
      <c r="N108" s="96"/>
      <c r="O108" s="95"/>
      <c r="Q108" s="105"/>
      <c r="R108" s="38">
        <f>COUNTIF($O$5:$O$129,O108)</f>
        <v>0</v>
      </c>
      <c r="S108" s="267" t="e">
        <f>RANK(O108,$O$5:$O$129)</f>
        <v>#N/A</v>
      </c>
      <c r="T108" s="267">
        <f>RANK(U108,$U$5:$U$129)</f>
        <v>99</v>
      </c>
      <c r="U108" s="372">
        <f>AD108-AE108</f>
        <v>0</v>
      </c>
      <c r="V108" s="267">
        <f>RANK(W108,$W$5:$W$129)</f>
        <v>99</v>
      </c>
      <c r="W108" s="372">
        <f>AD108-(AE108+AF108)</f>
        <v>0</v>
      </c>
      <c r="X108" s="267">
        <f>RANK(Y108,$Y$5:$Y$129)</f>
        <v>99</v>
      </c>
      <c r="Y108" s="372">
        <f>MAX(Z108:AC108)</f>
        <v>0</v>
      </c>
      <c r="Z108" s="42">
        <f>G108</f>
        <v>0</v>
      </c>
      <c r="AA108" s="42">
        <f>I108</f>
        <v>0</v>
      </c>
      <c r="AB108" s="42">
        <f>K108</f>
        <v>0</v>
      </c>
      <c r="AC108" s="42">
        <f>M108</f>
        <v>0</v>
      </c>
      <c r="AD108" s="403">
        <f>SUM(Z108:AC108)</f>
        <v>0</v>
      </c>
      <c r="AE108" s="404">
        <f>MIN(Z108:AC108)</f>
        <v>0</v>
      </c>
      <c r="AF108" s="405">
        <f>SMALL(Z108:AC108,2)</f>
        <v>0</v>
      </c>
      <c r="AG108" s="267">
        <f>RANK(Z108,$Z108:$AC108)</f>
        <v>1</v>
      </c>
      <c r="AH108" s="267">
        <f>RANK(AA108,$Z108:$AC108)</f>
        <v>1</v>
      </c>
      <c r="AI108" s="267">
        <f>RANK(AB108,$Z108:$AC108)</f>
        <v>1</v>
      </c>
      <c r="AJ108" s="267">
        <f>RANK(AC108,$Z108:$AC108)</f>
        <v>1</v>
      </c>
      <c r="AK108" s="170">
        <f>IF(AD108="個","",IF(COUNT(Z108:AC108)=4,SUM(Z108:AC108)-MIN(Z108:AC108),IF(COUNT(Z108:AC108)=3,SUM(Z108:AC108),"")))</f>
        <v>0</v>
      </c>
    </row>
    <row r="109" spans="2:37" ht="13.5">
      <c r="B109" s="267">
        <v>105</v>
      </c>
      <c r="C109" s="94"/>
      <c r="D109" s="93"/>
      <c r="E109" s="93"/>
      <c r="F109" s="93"/>
      <c r="G109" s="95"/>
      <c r="H109" s="96"/>
      <c r="I109" s="95"/>
      <c r="J109" s="96"/>
      <c r="K109" s="95"/>
      <c r="L109" s="96"/>
      <c r="M109" s="95"/>
      <c r="N109" s="96"/>
      <c r="O109" s="95"/>
      <c r="Q109" s="38"/>
      <c r="R109" s="38">
        <f>COUNTIF($O$5:$O$129,O109)</f>
        <v>0</v>
      </c>
      <c r="S109" s="267" t="e">
        <f>RANK(O109,$O$5:$O$129)</f>
        <v>#N/A</v>
      </c>
      <c r="T109" s="267">
        <f>RANK(U109,$U$5:$U$129)</f>
        <v>99</v>
      </c>
      <c r="U109" s="372">
        <f>AD109-AE109</f>
        <v>0</v>
      </c>
      <c r="V109" s="267">
        <f>RANK(W109,$W$5:$W$129)</f>
        <v>99</v>
      </c>
      <c r="W109" s="372">
        <f>AD109-(AE109+AF109)</f>
        <v>0</v>
      </c>
      <c r="X109" s="267">
        <f>RANK(Y109,$Y$5:$Y$129)</f>
        <v>99</v>
      </c>
      <c r="Y109" s="372">
        <f>MAX(Z109:AC109)</f>
        <v>0</v>
      </c>
      <c r="Z109" s="42">
        <f>G109</f>
        <v>0</v>
      </c>
      <c r="AA109" s="42">
        <f>I109</f>
        <v>0</v>
      </c>
      <c r="AB109" s="42">
        <f>K109</f>
        <v>0</v>
      </c>
      <c r="AC109" s="42">
        <f>M109</f>
        <v>0</v>
      </c>
      <c r="AD109" s="403">
        <f>SUM(Z109:AC109)</f>
        <v>0</v>
      </c>
      <c r="AE109" s="404">
        <f>MIN(Z109:AC109)</f>
        <v>0</v>
      </c>
      <c r="AF109" s="405">
        <f>SMALL(Z109:AC109,2)</f>
        <v>0</v>
      </c>
      <c r="AG109" s="267">
        <f>RANK(Z109,$Z109:$AC109)</f>
        <v>1</v>
      </c>
      <c r="AH109" s="267">
        <f>RANK(AA109,$Z109:$AC109)</f>
        <v>1</v>
      </c>
      <c r="AI109" s="267">
        <f>RANK(AB109,$Z109:$AC109)</f>
        <v>1</v>
      </c>
      <c r="AJ109" s="267">
        <f>RANK(AC109,$Z109:$AC109)</f>
        <v>1</v>
      </c>
      <c r="AK109" s="170">
        <f>IF(AD109="個","",IF(COUNT(Z109:AC109)=4,SUM(Z109:AC109)-MIN(Z109:AC109),IF(COUNT(Z109:AC109)=3,SUM(Z109:AC109),"")))</f>
        <v>0</v>
      </c>
    </row>
    <row r="110" spans="2:37" ht="13.5">
      <c r="B110" s="267">
        <v>106</v>
      </c>
      <c r="C110" s="94"/>
      <c r="D110" s="93"/>
      <c r="E110" s="93"/>
      <c r="F110" s="93"/>
      <c r="G110" s="95"/>
      <c r="H110" s="96"/>
      <c r="I110" s="95"/>
      <c r="J110" s="96"/>
      <c r="K110" s="95"/>
      <c r="L110" s="96"/>
      <c r="M110" s="95"/>
      <c r="N110" s="96"/>
      <c r="O110" s="95"/>
      <c r="Q110" s="105"/>
      <c r="R110" s="38">
        <f>COUNTIF($O$5:$O$129,O110)</f>
        <v>0</v>
      </c>
      <c r="S110" s="267" t="e">
        <f>RANK(O110,$O$5:$O$129)</f>
        <v>#N/A</v>
      </c>
      <c r="T110" s="267">
        <f>RANK(U110,$U$5:$U$129)</f>
        <v>99</v>
      </c>
      <c r="U110" s="372">
        <f>AD110-AE110</f>
        <v>0</v>
      </c>
      <c r="V110" s="267">
        <f>RANK(W110,$W$5:$W$129)</f>
        <v>99</v>
      </c>
      <c r="W110" s="372">
        <f>AD110-(AE110+AF110)</f>
        <v>0</v>
      </c>
      <c r="X110" s="267">
        <f>RANK(Y110,$Y$5:$Y$129)</f>
        <v>99</v>
      </c>
      <c r="Y110" s="372">
        <f>MAX(Z110:AC110)</f>
        <v>0</v>
      </c>
      <c r="Z110" s="42">
        <f>G110</f>
        <v>0</v>
      </c>
      <c r="AA110" s="42">
        <f>I110</f>
        <v>0</v>
      </c>
      <c r="AB110" s="42">
        <f>K110</f>
        <v>0</v>
      </c>
      <c r="AC110" s="42">
        <f>M110</f>
        <v>0</v>
      </c>
      <c r="AD110" s="403">
        <f>SUM(Z110:AC110)</f>
        <v>0</v>
      </c>
      <c r="AE110" s="404">
        <f>MIN(Z110:AC110)</f>
        <v>0</v>
      </c>
      <c r="AF110" s="405">
        <f>SMALL(Z110:AC110,2)</f>
        <v>0</v>
      </c>
      <c r="AG110" s="267">
        <f>RANK(Z110,$Z110:$AC110)</f>
        <v>1</v>
      </c>
      <c r="AH110" s="267">
        <f>RANK(AA110,$Z110:$AC110)</f>
        <v>1</v>
      </c>
      <c r="AI110" s="267">
        <f>RANK(AB110,$Z110:$AC110)</f>
        <v>1</v>
      </c>
      <c r="AJ110" s="267">
        <f>RANK(AC110,$Z110:$AC110)</f>
        <v>1</v>
      </c>
      <c r="AK110" s="170">
        <f>IF(AD110="個","",IF(COUNT(Z110:AC110)=4,SUM(Z110:AC110)-MIN(Z110:AC110),IF(COUNT(Z110:AC110)=3,SUM(Z110:AC110),"")))</f>
        <v>0</v>
      </c>
    </row>
    <row r="111" spans="2:37" ht="13.5">
      <c r="B111" s="267">
        <v>107</v>
      </c>
      <c r="C111" s="94"/>
      <c r="D111" s="93"/>
      <c r="E111" s="93"/>
      <c r="F111" s="93"/>
      <c r="G111" s="95"/>
      <c r="H111" s="96"/>
      <c r="I111" s="95"/>
      <c r="J111" s="96"/>
      <c r="K111" s="95"/>
      <c r="L111" s="96"/>
      <c r="M111" s="95"/>
      <c r="N111" s="96"/>
      <c r="O111" s="95"/>
      <c r="Q111" s="105"/>
      <c r="R111" s="38">
        <f>COUNTIF($O$5:$O$129,O111)</f>
        <v>0</v>
      </c>
      <c r="S111" s="267" t="e">
        <f>RANK(O111,$O$5:$O$129)</f>
        <v>#N/A</v>
      </c>
      <c r="T111" s="267">
        <f>RANK(U111,$U$5:$U$129)</f>
        <v>99</v>
      </c>
      <c r="U111" s="372">
        <f>AD111-AE111</f>
        <v>0</v>
      </c>
      <c r="V111" s="267">
        <f>RANK(W111,$W$5:$W$129)</f>
        <v>99</v>
      </c>
      <c r="W111" s="372">
        <f>AD111-(AE111+AF111)</f>
        <v>0</v>
      </c>
      <c r="X111" s="267">
        <f>RANK(Y111,$Y$5:$Y$129)</f>
        <v>99</v>
      </c>
      <c r="Y111" s="372">
        <f>MAX(Z111:AC111)</f>
        <v>0</v>
      </c>
      <c r="Z111" s="42">
        <f>G111</f>
        <v>0</v>
      </c>
      <c r="AA111" s="42">
        <f>I111</f>
        <v>0</v>
      </c>
      <c r="AB111" s="42">
        <f>K111</f>
        <v>0</v>
      </c>
      <c r="AC111" s="42">
        <f>M111</f>
        <v>0</v>
      </c>
      <c r="AD111" s="403">
        <f>SUM(Z111:AC111)</f>
        <v>0</v>
      </c>
      <c r="AE111" s="404">
        <f>MIN(Z111:AC111)</f>
        <v>0</v>
      </c>
      <c r="AF111" s="405">
        <f>SMALL(Z111:AC111,2)</f>
        <v>0</v>
      </c>
      <c r="AG111" s="267">
        <f>RANK(Z111,$Z111:$AC111)</f>
        <v>1</v>
      </c>
      <c r="AH111" s="267">
        <f>RANK(AA111,$Z111:$AC111)</f>
        <v>1</v>
      </c>
      <c r="AI111" s="267">
        <f>RANK(AB111,$Z111:$AC111)</f>
        <v>1</v>
      </c>
      <c r="AJ111" s="267">
        <f>RANK(AC111,$Z111:$AC111)</f>
        <v>1</v>
      </c>
      <c r="AK111" s="170">
        <f>IF(AD111="個","",IF(COUNT(Z111:AC111)=4,SUM(Z111:AC111)-MIN(Z111:AC111),IF(COUNT(Z111:AC111)=3,SUM(Z111:AC111),"")))</f>
        <v>0</v>
      </c>
    </row>
    <row r="112" spans="2:37" ht="13.5">
      <c r="B112" s="267">
        <v>108</v>
      </c>
      <c r="C112" s="94"/>
      <c r="D112" s="93"/>
      <c r="E112" s="93"/>
      <c r="F112" s="93"/>
      <c r="G112" s="95"/>
      <c r="H112" s="96"/>
      <c r="I112" s="95"/>
      <c r="J112" s="96"/>
      <c r="K112" s="95"/>
      <c r="L112" s="96"/>
      <c r="M112" s="95"/>
      <c r="N112" s="96"/>
      <c r="O112" s="95"/>
      <c r="Q112" s="38"/>
      <c r="R112" s="38">
        <f>COUNTIF($O$5:$O$129,O112)</f>
        <v>0</v>
      </c>
      <c r="S112" s="267" t="e">
        <f>RANK(O112,$O$5:$O$129)</f>
        <v>#N/A</v>
      </c>
      <c r="T112" s="267">
        <f>RANK(U112,$U$5:$U$129)</f>
        <v>99</v>
      </c>
      <c r="U112" s="372">
        <f>AD112-AE112</f>
        <v>0</v>
      </c>
      <c r="V112" s="267">
        <f>RANK(W112,$W$5:$W$129)</f>
        <v>99</v>
      </c>
      <c r="W112" s="372">
        <f>AD112-(AE112+AF112)</f>
        <v>0</v>
      </c>
      <c r="X112" s="267">
        <f>RANK(Y112,$Y$5:$Y$129)</f>
        <v>99</v>
      </c>
      <c r="Y112" s="372">
        <f>MAX(Z112:AC112)</f>
        <v>0</v>
      </c>
      <c r="Z112" s="42">
        <f>G112</f>
        <v>0</v>
      </c>
      <c r="AA112" s="42">
        <f>I112</f>
        <v>0</v>
      </c>
      <c r="AB112" s="42">
        <f>K112</f>
        <v>0</v>
      </c>
      <c r="AC112" s="42">
        <f>M112</f>
        <v>0</v>
      </c>
      <c r="AD112" s="403">
        <f>SUM(Z112:AC112)</f>
        <v>0</v>
      </c>
      <c r="AE112" s="404">
        <f>MIN(Z112:AC112)</f>
        <v>0</v>
      </c>
      <c r="AF112" s="405">
        <f>SMALL(Z112:AC112,2)</f>
        <v>0</v>
      </c>
      <c r="AG112" s="267">
        <f>RANK(Z112,$Z112:$AC112)</f>
        <v>1</v>
      </c>
      <c r="AH112" s="267">
        <f>RANK(AA112,$Z112:$AC112)</f>
        <v>1</v>
      </c>
      <c r="AI112" s="267">
        <f>RANK(AB112,$Z112:$AC112)</f>
        <v>1</v>
      </c>
      <c r="AJ112" s="267">
        <f>RANK(AC112,$Z112:$AC112)</f>
        <v>1</v>
      </c>
      <c r="AK112" s="170">
        <f>IF(AD112="個","",IF(COUNT(Z112:AC112)=4,SUM(Z112:AC112)-MIN(Z112:AC112),IF(COUNT(Z112:AC112)=3,SUM(Z112:AC112),"")))</f>
        <v>0</v>
      </c>
    </row>
    <row r="113" spans="2:37" ht="13.5">
      <c r="B113" s="267">
        <v>109</v>
      </c>
      <c r="C113" s="94"/>
      <c r="D113" s="93"/>
      <c r="E113" s="93"/>
      <c r="F113" s="93"/>
      <c r="G113" s="95"/>
      <c r="H113" s="96"/>
      <c r="I113" s="95"/>
      <c r="J113" s="96"/>
      <c r="K113" s="95"/>
      <c r="L113" s="96"/>
      <c r="M113" s="95"/>
      <c r="N113" s="96"/>
      <c r="O113" s="95"/>
      <c r="Q113" s="38"/>
      <c r="R113" s="38">
        <f>COUNTIF($O$5:$O$129,O113)</f>
        <v>0</v>
      </c>
      <c r="S113" s="267" t="e">
        <f>RANK(O113,$O$5:$O$129)</f>
        <v>#N/A</v>
      </c>
      <c r="T113" s="267">
        <f>RANK(U113,$U$5:$U$129)</f>
        <v>99</v>
      </c>
      <c r="U113" s="372">
        <f>AD113-AE113</f>
        <v>0</v>
      </c>
      <c r="V113" s="267">
        <f>RANK(W113,$W$5:$W$129)</f>
        <v>99</v>
      </c>
      <c r="W113" s="372">
        <f>AD113-(AE113+AF113)</f>
        <v>0</v>
      </c>
      <c r="X113" s="267">
        <f>RANK(Y113,$Y$5:$Y$129)</f>
        <v>99</v>
      </c>
      <c r="Y113" s="372">
        <f>MAX(Z113:AC113)</f>
        <v>0</v>
      </c>
      <c r="Z113" s="42">
        <f>G113</f>
        <v>0</v>
      </c>
      <c r="AA113" s="42">
        <f>I113</f>
        <v>0</v>
      </c>
      <c r="AB113" s="42">
        <f>K113</f>
        <v>0</v>
      </c>
      <c r="AC113" s="42">
        <f>M113</f>
        <v>0</v>
      </c>
      <c r="AD113" s="403">
        <f>SUM(Z113:AC113)</f>
        <v>0</v>
      </c>
      <c r="AE113" s="404">
        <f>MIN(Z113:AC113)</f>
        <v>0</v>
      </c>
      <c r="AF113" s="405">
        <f>SMALL(Z113:AC113,2)</f>
        <v>0</v>
      </c>
      <c r="AG113" s="267">
        <f>RANK(Z113,$Z113:$AC113)</f>
        <v>1</v>
      </c>
      <c r="AH113" s="267">
        <f>RANK(AA113,$Z113:$AC113)</f>
        <v>1</v>
      </c>
      <c r="AI113" s="267">
        <f>RANK(AB113,$Z113:$AC113)</f>
        <v>1</v>
      </c>
      <c r="AJ113" s="267">
        <f>RANK(AC113,$Z113:$AC113)</f>
        <v>1</v>
      </c>
      <c r="AK113" s="170">
        <f>IF(AD113="個","",IF(COUNT(Z113:AC113)=4,SUM(Z113:AC113)-MIN(Z113:AC113),IF(COUNT(Z113:AC113)=3,SUM(Z113:AC113),"")))</f>
        <v>0</v>
      </c>
    </row>
    <row r="114" spans="2:37" ht="13.5">
      <c r="B114" s="267">
        <v>110</v>
      </c>
      <c r="C114" s="94"/>
      <c r="D114" s="93"/>
      <c r="E114" s="93"/>
      <c r="F114" s="93"/>
      <c r="G114" s="95"/>
      <c r="H114" s="96"/>
      <c r="I114" s="95"/>
      <c r="J114" s="96"/>
      <c r="K114" s="95"/>
      <c r="L114" s="96"/>
      <c r="M114" s="95"/>
      <c r="N114" s="96"/>
      <c r="O114" s="95"/>
      <c r="Q114" s="105"/>
      <c r="R114" s="38">
        <f>COUNTIF($O$5:$O$129,O114)</f>
        <v>0</v>
      </c>
      <c r="S114" s="267" t="e">
        <f>RANK(O114,$O$5:$O$129)</f>
        <v>#N/A</v>
      </c>
      <c r="T114" s="267">
        <f>RANK(U114,$U$5:$U$129)</f>
        <v>99</v>
      </c>
      <c r="U114" s="372">
        <f>AD114-AE114</f>
        <v>0</v>
      </c>
      <c r="V114" s="267">
        <f>RANK(W114,$W$5:$W$129)</f>
        <v>99</v>
      </c>
      <c r="W114" s="372">
        <f>AD114-(AE114+AF114)</f>
        <v>0</v>
      </c>
      <c r="X114" s="267">
        <f>RANK(Y114,$Y$5:$Y$129)</f>
        <v>99</v>
      </c>
      <c r="Y114" s="372">
        <f>MAX(Z114:AC114)</f>
        <v>0</v>
      </c>
      <c r="Z114" s="42">
        <f>G114</f>
        <v>0</v>
      </c>
      <c r="AA114" s="42">
        <f>I114</f>
        <v>0</v>
      </c>
      <c r="AB114" s="42">
        <f>K114</f>
        <v>0</v>
      </c>
      <c r="AC114" s="42">
        <f>M114</f>
        <v>0</v>
      </c>
      <c r="AD114" s="403">
        <f>SUM(Z114:AC114)</f>
        <v>0</v>
      </c>
      <c r="AE114" s="404">
        <f>MIN(Z114:AC114)</f>
        <v>0</v>
      </c>
      <c r="AF114" s="405">
        <f>SMALL(Z114:AC114,2)</f>
        <v>0</v>
      </c>
      <c r="AG114" s="267">
        <f>RANK(Z114,$Z114:$AC114)</f>
        <v>1</v>
      </c>
      <c r="AH114" s="267">
        <f>RANK(AA114,$Z114:$AC114)</f>
        <v>1</v>
      </c>
      <c r="AI114" s="267">
        <f>RANK(AB114,$Z114:$AC114)</f>
        <v>1</v>
      </c>
      <c r="AJ114" s="267">
        <f>RANK(AC114,$Z114:$AC114)</f>
        <v>1</v>
      </c>
      <c r="AK114" s="170">
        <f>IF(AD114="個","",IF(COUNT(Z114:AC114)=4,SUM(Z114:AC114)-MIN(Z114:AC114),IF(COUNT(Z114:AC114)=3,SUM(Z114:AC114),"")))</f>
        <v>0</v>
      </c>
    </row>
    <row r="115" spans="2:37" ht="13.5">
      <c r="B115" s="267">
        <v>111</v>
      </c>
      <c r="C115" s="94"/>
      <c r="D115" s="93"/>
      <c r="E115" s="93"/>
      <c r="F115" s="93"/>
      <c r="G115" s="95"/>
      <c r="H115" s="96"/>
      <c r="I115" s="95"/>
      <c r="J115" s="96"/>
      <c r="K115" s="95"/>
      <c r="L115" s="96"/>
      <c r="M115" s="95"/>
      <c r="N115" s="96"/>
      <c r="O115" s="95"/>
      <c r="Q115" s="38"/>
      <c r="R115" s="38">
        <f>COUNTIF($O$5:$O$129,O115)</f>
        <v>0</v>
      </c>
      <c r="S115" s="267" t="e">
        <f>RANK(O115,$O$5:$O$129)</f>
        <v>#N/A</v>
      </c>
      <c r="T115" s="267">
        <f>RANK(U115,$U$5:$U$129)</f>
        <v>99</v>
      </c>
      <c r="U115" s="372">
        <f>AD115-AE115</f>
        <v>0</v>
      </c>
      <c r="V115" s="267">
        <f>RANK(W115,$W$5:$W$129)</f>
        <v>99</v>
      </c>
      <c r="W115" s="372">
        <f>AD115-(AE115+AF115)</f>
        <v>0</v>
      </c>
      <c r="X115" s="267">
        <f>RANK(Y115,$Y$5:$Y$129)</f>
        <v>99</v>
      </c>
      <c r="Y115" s="372">
        <f>MAX(Z115:AC115)</f>
        <v>0</v>
      </c>
      <c r="Z115" s="42">
        <f>G115</f>
        <v>0</v>
      </c>
      <c r="AA115" s="42">
        <f>I115</f>
        <v>0</v>
      </c>
      <c r="AB115" s="42">
        <f>K115</f>
        <v>0</v>
      </c>
      <c r="AC115" s="42">
        <f>M115</f>
        <v>0</v>
      </c>
      <c r="AD115" s="403">
        <f>SUM(Z115:AC115)</f>
        <v>0</v>
      </c>
      <c r="AE115" s="404">
        <f>MIN(Z115:AC115)</f>
        <v>0</v>
      </c>
      <c r="AF115" s="405">
        <f>SMALL(Z115:AC115,2)</f>
        <v>0</v>
      </c>
      <c r="AG115" s="267">
        <f>RANK(Z115,$Z115:$AC115)</f>
        <v>1</v>
      </c>
      <c r="AH115" s="267">
        <f>RANK(AA115,$Z115:$AC115)</f>
        <v>1</v>
      </c>
      <c r="AI115" s="267">
        <f>RANK(AB115,$Z115:$AC115)</f>
        <v>1</v>
      </c>
      <c r="AJ115" s="267">
        <f>RANK(AC115,$Z115:$AC115)</f>
        <v>1</v>
      </c>
      <c r="AK115" s="170">
        <f>IF(AD115="個","",IF(COUNT(Z115:AC115)=4,SUM(Z115:AC115)-MIN(Z115:AC115),IF(COUNT(Z115:AC115)=3,SUM(Z115:AC115),"")))</f>
        <v>0</v>
      </c>
    </row>
    <row r="116" spans="2:37" ht="13.5">
      <c r="B116" s="267">
        <v>112</v>
      </c>
      <c r="C116" s="94"/>
      <c r="D116" s="93"/>
      <c r="E116" s="93"/>
      <c r="F116" s="93"/>
      <c r="G116" s="95"/>
      <c r="H116" s="96"/>
      <c r="I116" s="95"/>
      <c r="J116" s="96"/>
      <c r="K116" s="95"/>
      <c r="L116" s="96"/>
      <c r="M116" s="95"/>
      <c r="N116" s="96"/>
      <c r="O116" s="95"/>
      <c r="Q116" s="105"/>
      <c r="R116" s="38">
        <f>COUNTIF($O$5:$O$129,O116)</f>
        <v>0</v>
      </c>
      <c r="S116" s="267" t="e">
        <f>RANK(O116,$O$5:$O$129)</f>
        <v>#N/A</v>
      </c>
      <c r="T116" s="267">
        <f>RANK(U116,$U$5:$U$129)</f>
        <v>99</v>
      </c>
      <c r="U116" s="372">
        <f>AD116-AE116</f>
        <v>0</v>
      </c>
      <c r="V116" s="267">
        <f>RANK(W116,$W$5:$W$129)</f>
        <v>99</v>
      </c>
      <c r="W116" s="372">
        <f>AD116-(AE116+AF116)</f>
        <v>0</v>
      </c>
      <c r="X116" s="267">
        <f>RANK(Y116,$Y$5:$Y$129)</f>
        <v>99</v>
      </c>
      <c r="Y116" s="372">
        <f>MAX(Z116:AC116)</f>
        <v>0</v>
      </c>
      <c r="Z116" s="42">
        <f>G116</f>
        <v>0</v>
      </c>
      <c r="AA116" s="42">
        <f>I116</f>
        <v>0</v>
      </c>
      <c r="AB116" s="42">
        <f>K116</f>
        <v>0</v>
      </c>
      <c r="AC116" s="42">
        <f>M116</f>
        <v>0</v>
      </c>
      <c r="AD116" s="403">
        <f>SUM(Z116:AC116)</f>
        <v>0</v>
      </c>
      <c r="AE116" s="404">
        <f>MIN(Z116:AC116)</f>
        <v>0</v>
      </c>
      <c r="AF116" s="405">
        <f>SMALL(Z116:AC116,2)</f>
        <v>0</v>
      </c>
      <c r="AG116" s="267">
        <f>RANK(Z116,$Z116:$AC116)</f>
        <v>1</v>
      </c>
      <c r="AH116" s="267">
        <f>RANK(AA116,$Z116:$AC116)</f>
        <v>1</v>
      </c>
      <c r="AI116" s="267">
        <f>RANK(AB116,$Z116:$AC116)</f>
        <v>1</v>
      </c>
      <c r="AJ116" s="267">
        <f>RANK(AC116,$Z116:$AC116)</f>
        <v>1</v>
      </c>
      <c r="AK116" s="170">
        <f>IF(AD116="個","",IF(COUNT(Z116:AC116)=4,SUM(Z116:AC116)-MIN(Z116:AC116),IF(COUNT(Z116:AC116)=3,SUM(Z116:AC116),"")))</f>
        <v>0</v>
      </c>
    </row>
    <row r="117" spans="2:37" ht="13.5">
      <c r="B117" s="267">
        <v>113</v>
      </c>
      <c r="C117" s="94"/>
      <c r="D117" s="93"/>
      <c r="E117" s="93"/>
      <c r="F117" s="93"/>
      <c r="G117" s="95"/>
      <c r="H117" s="96"/>
      <c r="I117" s="95"/>
      <c r="J117" s="96"/>
      <c r="K117" s="95"/>
      <c r="L117" s="96"/>
      <c r="M117" s="95"/>
      <c r="N117" s="96"/>
      <c r="O117" s="95"/>
      <c r="Q117" s="106"/>
      <c r="R117" s="38">
        <f>COUNTIF($O$5:$O$129,O117)</f>
        <v>0</v>
      </c>
      <c r="S117" s="267" t="e">
        <f>RANK(O117,$O$5:$O$129)</f>
        <v>#N/A</v>
      </c>
      <c r="T117" s="267">
        <f>RANK(U117,$U$5:$U$129)</f>
        <v>99</v>
      </c>
      <c r="U117" s="372">
        <f>AD117-AE117</f>
        <v>0</v>
      </c>
      <c r="V117" s="267">
        <f>RANK(W117,$W$5:$W$129)</f>
        <v>99</v>
      </c>
      <c r="W117" s="372">
        <f>AD117-(AE117+AF117)</f>
        <v>0</v>
      </c>
      <c r="X117" s="267">
        <f>RANK(Y117,$Y$5:$Y$129)</f>
        <v>99</v>
      </c>
      <c r="Y117" s="372">
        <f>MAX(Z117:AC117)</f>
        <v>0</v>
      </c>
      <c r="Z117" s="42">
        <f>G117</f>
        <v>0</v>
      </c>
      <c r="AA117" s="42">
        <f>I117</f>
        <v>0</v>
      </c>
      <c r="AB117" s="42">
        <f>K117</f>
        <v>0</v>
      </c>
      <c r="AC117" s="42">
        <f>M117</f>
        <v>0</v>
      </c>
      <c r="AD117" s="403">
        <f>SUM(Z117:AC117)</f>
        <v>0</v>
      </c>
      <c r="AE117" s="404">
        <f>MIN(Z117:AC117)</f>
        <v>0</v>
      </c>
      <c r="AF117" s="405">
        <f>SMALL(Z117:AC117,2)</f>
        <v>0</v>
      </c>
      <c r="AG117" s="267">
        <f>RANK(Z117,$Z117:$AC117)</f>
        <v>1</v>
      </c>
      <c r="AH117" s="267">
        <f>RANK(AA117,$Z117:$AC117)</f>
        <v>1</v>
      </c>
      <c r="AI117" s="267">
        <f>RANK(AB117,$Z117:$AC117)</f>
        <v>1</v>
      </c>
      <c r="AJ117" s="267">
        <f>RANK(AC117,$Z117:$AC117)</f>
        <v>1</v>
      </c>
      <c r="AK117" s="170">
        <f>IF(AD117="個","",IF(COUNT(Z117:AC117)=4,SUM(Z117:AC117)-MIN(Z117:AC117),IF(COUNT(Z117:AC117)=3,SUM(Z117:AC117),"")))</f>
        <v>0</v>
      </c>
    </row>
    <row r="118" spans="2:37" ht="13.5">
      <c r="B118" s="267">
        <v>114</v>
      </c>
      <c r="C118" s="94"/>
      <c r="D118" s="93"/>
      <c r="E118" s="93"/>
      <c r="F118" s="93"/>
      <c r="G118" s="95"/>
      <c r="H118" s="96"/>
      <c r="I118" s="95"/>
      <c r="J118" s="96"/>
      <c r="K118" s="95"/>
      <c r="L118" s="96"/>
      <c r="M118" s="95"/>
      <c r="N118" s="96"/>
      <c r="O118" s="95"/>
      <c r="Q118" s="38"/>
      <c r="R118" s="38">
        <f>COUNTIF($O$5:$O$129,O118)</f>
        <v>0</v>
      </c>
      <c r="S118" s="267" t="e">
        <f>RANK(O118,$O$5:$O$129)</f>
        <v>#N/A</v>
      </c>
      <c r="T118" s="267">
        <f>RANK(U118,$U$5:$U$129)</f>
        <v>99</v>
      </c>
      <c r="U118" s="372">
        <f>AD118-AE118</f>
        <v>0</v>
      </c>
      <c r="V118" s="267">
        <f>RANK(W118,$W$5:$W$129)</f>
        <v>99</v>
      </c>
      <c r="W118" s="372">
        <f>AD118-(AE118+AF118)</f>
        <v>0</v>
      </c>
      <c r="X118" s="267">
        <f>RANK(Y118,$Y$5:$Y$129)</f>
        <v>99</v>
      </c>
      <c r="Y118" s="372">
        <f>MAX(Z118:AC118)</f>
        <v>0</v>
      </c>
      <c r="Z118" s="42">
        <f>G118</f>
        <v>0</v>
      </c>
      <c r="AA118" s="42">
        <f>I118</f>
        <v>0</v>
      </c>
      <c r="AB118" s="42">
        <f>K118</f>
        <v>0</v>
      </c>
      <c r="AC118" s="42">
        <f>M118</f>
        <v>0</v>
      </c>
      <c r="AD118" s="403">
        <f>SUM(Z118:AC118)</f>
        <v>0</v>
      </c>
      <c r="AE118" s="404">
        <f>MIN(Z118:AC118)</f>
        <v>0</v>
      </c>
      <c r="AF118" s="405">
        <f>SMALL(Z118:AC118,2)</f>
        <v>0</v>
      </c>
      <c r="AG118" s="267">
        <f>RANK(Z118,$Z118:$AC118)</f>
        <v>1</v>
      </c>
      <c r="AH118" s="267">
        <f>RANK(AA118,$Z118:$AC118)</f>
        <v>1</v>
      </c>
      <c r="AI118" s="267">
        <f>RANK(AB118,$Z118:$AC118)</f>
        <v>1</v>
      </c>
      <c r="AJ118" s="267">
        <f>RANK(AC118,$Z118:$AC118)</f>
        <v>1</v>
      </c>
      <c r="AK118" s="170">
        <f>IF(AD118="個","",IF(COUNT(Z118:AC118)=4,SUM(Z118:AC118)-MIN(Z118:AC118),IF(COUNT(Z118:AC118)=3,SUM(Z118:AC118),"")))</f>
        <v>0</v>
      </c>
    </row>
    <row r="119" spans="2:37" ht="13.5">
      <c r="B119" s="267">
        <v>115</v>
      </c>
      <c r="C119" s="94"/>
      <c r="D119" s="93"/>
      <c r="E119" s="93"/>
      <c r="F119" s="93"/>
      <c r="G119" s="95"/>
      <c r="H119" s="96"/>
      <c r="I119" s="95"/>
      <c r="J119" s="96"/>
      <c r="K119" s="95"/>
      <c r="L119" s="96"/>
      <c r="M119" s="95"/>
      <c r="N119" s="96"/>
      <c r="O119" s="95"/>
      <c r="Q119" s="105"/>
      <c r="R119" s="38">
        <f>COUNTIF($O$5:$O$129,O119)</f>
        <v>0</v>
      </c>
      <c r="S119" s="267" t="e">
        <f>RANK(O119,$O$5:$O$129)</f>
        <v>#N/A</v>
      </c>
      <c r="T119" s="267">
        <f>RANK(U119,$U$5:$U$129)</f>
        <v>99</v>
      </c>
      <c r="U119" s="372">
        <f>AD119-AE119</f>
        <v>0</v>
      </c>
      <c r="V119" s="267">
        <f>RANK(W119,$W$5:$W$129)</f>
        <v>99</v>
      </c>
      <c r="W119" s="372">
        <f>AD119-(AE119+AF119)</f>
        <v>0</v>
      </c>
      <c r="X119" s="267">
        <f>RANK(Y119,$Y$5:$Y$129)</f>
        <v>99</v>
      </c>
      <c r="Y119" s="372">
        <f>MAX(Z119:AC119)</f>
        <v>0</v>
      </c>
      <c r="Z119" s="42">
        <f>G119</f>
        <v>0</v>
      </c>
      <c r="AA119" s="42">
        <f>I119</f>
        <v>0</v>
      </c>
      <c r="AB119" s="42">
        <f>K119</f>
        <v>0</v>
      </c>
      <c r="AC119" s="42">
        <f>M119</f>
        <v>0</v>
      </c>
      <c r="AD119" s="403">
        <f>SUM(Z119:AC119)</f>
        <v>0</v>
      </c>
      <c r="AE119" s="404">
        <f>MIN(Z119:AC119)</f>
        <v>0</v>
      </c>
      <c r="AF119" s="405">
        <f>SMALL(Z119:AC119,2)</f>
        <v>0</v>
      </c>
      <c r="AG119" s="267">
        <f>RANK(Z119,$Z119:$AC119)</f>
        <v>1</v>
      </c>
      <c r="AH119" s="267">
        <f>RANK(AA119,$Z119:$AC119)</f>
        <v>1</v>
      </c>
      <c r="AI119" s="267">
        <f>RANK(AB119,$Z119:$AC119)</f>
        <v>1</v>
      </c>
      <c r="AJ119" s="267">
        <f>RANK(AC119,$Z119:$AC119)</f>
        <v>1</v>
      </c>
      <c r="AK119" s="170">
        <f>IF(AD119="個","",IF(COUNT(Z119:AC119)=4,SUM(Z119:AC119)-MIN(Z119:AC119),IF(COUNT(Z119:AC119)=3,SUM(Z119:AC119),"")))</f>
        <v>0</v>
      </c>
    </row>
    <row r="120" spans="2:37" ht="13.5">
      <c r="B120" s="267">
        <v>116</v>
      </c>
      <c r="C120" s="94"/>
      <c r="D120" s="93"/>
      <c r="E120" s="93"/>
      <c r="F120" s="93"/>
      <c r="G120" s="95"/>
      <c r="H120" s="96"/>
      <c r="I120" s="95"/>
      <c r="J120" s="96"/>
      <c r="K120" s="95"/>
      <c r="L120" s="96"/>
      <c r="M120" s="95"/>
      <c r="N120" s="96"/>
      <c r="O120" s="95"/>
      <c r="Q120" s="105"/>
      <c r="R120" s="38">
        <f>COUNTIF($O$5:$O$129,O120)</f>
        <v>0</v>
      </c>
      <c r="S120" s="267" t="e">
        <f>RANK(O120,$O$5:$O$129)</f>
        <v>#N/A</v>
      </c>
      <c r="T120" s="267">
        <f>RANK(U120,$U$5:$U$129)</f>
        <v>99</v>
      </c>
      <c r="U120" s="372">
        <f>AD120-AE120</f>
        <v>0</v>
      </c>
      <c r="V120" s="267">
        <f>RANK(W120,$W$5:$W$129)</f>
        <v>99</v>
      </c>
      <c r="W120" s="372">
        <f>AD120-(AE120+AF120)</f>
        <v>0</v>
      </c>
      <c r="X120" s="267">
        <f>RANK(Y120,$Y$5:$Y$129)</f>
        <v>99</v>
      </c>
      <c r="Y120" s="372">
        <f>MAX(Z120:AC120)</f>
        <v>0</v>
      </c>
      <c r="Z120" s="42">
        <f>G120</f>
        <v>0</v>
      </c>
      <c r="AA120" s="42">
        <f>I120</f>
        <v>0</v>
      </c>
      <c r="AB120" s="42">
        <f>K120</f>
        <v>0</v>
      </c>
      <c r="AC120" s="42">
        <f>M120</f>
        <v>0</v>
      </c>
      <c r="AD120" s="403">
        <f>SUM(Z120:AC120)</f>
        <v>0</v>
      </c>
      <c r="AE120" s="404">
        <f>MIN(Z120:AC120)</f>
        <v>0</v>
      </c>
      <c r="AF120" s="405">
        <f>SMALL(Z120:AC120,2)</f>
        <v>0</v>
      </c>
      <c r="AG120" s="267">
        <f>RANK(Z120,$Z120:$AC120)</f>
        <v>1</v>
      </c>
      <c r="AH120" s="267">
        <f>RANK(AA120,$Z120:$AC120)</f>
        <v>1</v>
      </c>
      <c r="AI120" s="267">
        <f>RANK(AB120,$Z120:$AC120)</f>
        <v>1</v>
      </c>
      <c r="AJ120" s="267">
        <f>RANK(AC120,$Z120:$AC120)</f>
        <v>1</v>
      </c>
      <c r="AK120" s="170">
        <f>IF(AD120="個","",IF(COUNT(Z120:AC120)=4,SUM(Z120:AC120)-MIN(Z120:AC120),IF(COUNT(Z120:AC120)=3,SUM(Z120:AC120),"")))</f>
        <v>0</v>
      </c>
    </row>
    <row r="121" spans="2:37" ht="13.5">
      <c r="B121" s="267">
        <v>117</v>
      </c>
      <c r="C121" s="94"/>
      <c r="D121" s="93"/>
      <c r="E121" s="93"/>
      <c r="F121" s="93"/>
      <c r="G121" s="95"/>
      <c r="H121" s="96"/>
      <c r="I121" s="95"/>
      <c r="J121" s="96"/>
      <c r="K121" s="95"/>
      <c r="L121" s="96"/>
      <c r="M121" s="95"/>
      <c r="N121" s="96"/>
      <c r="O121" s="95"/>
      <c r="Q121" s="38"/>
      <c r="R121" s="38">
        <f>COUNTIF($O$5:$O$129,O121)</f>
        <v>0</v>
      </c>
      <c r="S121" s="267" t="e">
        <f>RANK(O121,$O$5:$O$129)</f>
        <v>#N/A</v>
      </c>
      <c r="T121" s="267">
        <f>RANK(U121,$U$5:$U$129)</f>
        <v>99</v>
      </c>
      <c r="U121" s="372">
        <f>AD121-AE121</f>
        <v>0</v>
      </c>
      <c r="V121" s="267">
        <f>RANK(W121,$W$5:$W$129)</f>
        <v>99</v>
      </c>
      <c r="W121" s="372">
        <f>AD121-(AE121+AF121)</f>
        <v>0</v>
      </c>
      <c r="X121" s="267">
        <f>RANK(Y121,$Y$5:$Y$129)</f>
        <v>99</v>
      </c>
      <c r="Y121" s="372">
        <f>MAX(Z121:AC121)</f>
        <v>0</v>
      </c>
      <c r="Z121" s="42">
        <f>G121</f>
        <v>0</v>
      </c>
      <c r="AA121" s="42">
        <f>I121</f>
        <v>0</v>
      </c>
      <c r="AB121" s="42">
        <f>K121</f>
        <v>0</v>
      </c>
      <c r="AC121" s="42">
        <f>M121</f>
        <v>0</v>
      </c>
      <c r="AD121" s="403">
        <f>SUM(Z121:AC121)</f>
        <v>0</v>
      </c>
      <c r="AE121" s="404">
        <f>MIN(Z121:AC121)</f>
        <v>0</v>
      </c>
      <c r="AF121" s="405">
        <f>SMALL(Z121:AC121,2)</f>
        <v>0</v>
      </c>
      <c r="AG121" s="267">
        <f>RANK(Z121,$Z121:$AC121)</f>
        <v>1</v>
      </c>
      <c r="AH121" s="267">
        <f>RANK(AA121,$Z121:$AC121)</f>
        <v>1</v>
      </c>
      <c r="AI121" s="267">
        <f>RANK(AB121,$Z121:$AC121)</f>
        <v>1</v>
      </c>
      <c r="AJ121" s="267">
        <f>RANK(AC121,$Z121:$AC121)</f>
        <v>1</v>
      </c>
      <c r="AK121" s="170">
        <f>IF(AD121="個","",IF(COUNT(Z121:AC121)=4,SUM(Z121:AC121)-MIN(Z121:AC121),IF(COUNT(Z121:AC121)=3,SUM(Z121:AC121),"")))</f>
        <v>0</v>
      </c>
    </row>
    <row r="122" spans="2:37" ht="13.5">
      <c r="B122" s="267">
        <v>118</v>
      </c>
      <c r="C122" s="94"/>
      <c r="D122" s="93"/>
      <c r="E122" s="93"/>
      <c r="F122" s="93"/>
      <c r="G122" s="95"/>
      <c r="H122" s="96"/>
      <c r="I122" s="95"/>
      <c r="J122" s="96"/>
      <c r="K122" s="95"/>
      <c r="L122" s="96"/>
      <c r="M122" s="95"/>
      <c r="N122" s="96"/>
      <c r="O122" s="95"/>
      <c r="P122" s="100" t="s">
        <v>60</v>
      </c>
      <c r="Q122" s="106"/>
      <c r="R122" s="38">
        <f>COUNTIF($O$5:$O$129,O122)</f>
        <v>0</v>
      </c>
      <c r="S122" s="267" t="e">
        <f>RANK(O122,$O$5:$O$129)</f>
        <v>#N/A</v>
      </c>
      <c r="T122" s="267">
        <f>RANK(U122,$U$5:$U$129)</f>
        <v>99</v>
      </c>
      <c r="U122" s="372">
        <f>AD122-AE122</f>
        <v>0</v>
      </c>
      <c r="V122" s="267">
        <f>RANK(W122,$W$5:$W$129)</f>
        <v>99</v>
      </c>
      <c r="W122" s="372">
        <f>AD122-(AE122+AF122)</f>
        <v>0</v>
      </c>
      <c r="X122" s="267">
        <f>RANK(Y122,$Y$5:$Y$129)</f>
        <v>99</v>
      </c>
      <c r="Y122" s="372">
        <f>MAX(Z122:AC122)</f>
        <v>0</v>
      </c>
      <c r="Z122" s="42">
        <f>G122</f>
        <v>0</v>
      </c>
      <c r="AA122" s="42">
        <f>I122</f>
        <v>0</v>
      </c>
      <c r="AB122" s="42">
        <f>K122</f>
        <v>0</v>
      </c>
      <c r="AC122" s="42">
        <f>M122</f>
        <v>0</v>
      </c>
      <c r="AD122" s="403">
        <f>SUM(Z122:AC122)</f>
        <v>0</v>
      </c>
      <c r="AE122" s="404">
        <f>MIN(Z122:AC122)</f>
        <v>0</v>
      </c>
      <c r="AF122" s="405">
        <f>SMALL(Z122:AC122,2)</f>
        <v>0</v>
      </c>
      <c r="AG122" s="267">
        <f>RANK(Z122,$Z122:$AC122)</f>
        <v>1</v>
      </c>
      <c r="AH122" s="267">
        <f>RANK(AA122,$Z122:$AC122)</f>
        <v>1</v>
      </c>
      <c r="AI122" s="267">
        <f>RANK(AB122,$Z122:$AC122)</f>
        <v>1</v>
      </c>
      <c r="AJ122" s="267">
        <f>RANK(AC122,$Z122:$AC122)</f>
        <v>1</v>
      </c>
      <c r="AK122" s="170">
        <f>IF(AD122="個","",IF(COUNT(Z122:AC122)=4,SUM(Z122:AC122)-MIN(Z122:AC122),IF(COUNT(Z122:AC122)=3,SUM(Z122:AC122),"")))</f>
        <v>0</v>
      </c>
    </row>
    <row r="123" spans="2:37" ht="13.5">
      <c r="B123" s="267">
        <v>119</v>
      </c>
      <c r="C123" s="94"/>
      <c r="D123" s="93"/>
      <c r="E123" s="93"/>
      <c r="F123" s="93"/>
      <c r="G123" s="95"/>
      <c r="H123" s="96"/>
      <c r="I123" s="95"/>
      <c r="J123" s="96"/>
      <c r="K123" s="95"/>
      <c r="L123" s="96"/>
      <c r="M123" s="95"/>
      <c r="N123" s="96"/>
      <c r="O123" s="95"/>
      <c r="Q123" s="38"/>
      <c r="R123" s="38">
        <f>COUNTIF($O$5:$O$129,O123)</f>
        <v>0</v>
      </c>
      <c r="S123" s="267" t="e">
        <f>RANK(O123,$O$5:$O$129)</f>
        <v>#N/A</v>
      </c>
      <c r="T123" s="267">
        <f>RANK(U123,$U$5:$U$129)</f>
        <v>99</v>
      </c>
      <c r="U123" s="372">
        <f>AD123-AE123</f>
        <v>0</v>
      </c>
      <c r="V123" s="267">
        <f>RANK(W123,$W$5:$W$129)</f>
        <v>99</v>
      </c>
      <c r="W123" s="372">
        <f>AD123-(AE123+AF123)</f>
        <v>0</v>
      </c>
      <c r="X123" s="267">
        <f>RANK(Y123,$Y$5:$Y$129)</f>
        <v>99</v>
      </c>
      <c r="Y123" s="372">
        <f>MAX(Z123:AC123)</f>
        <v>0</v>
      </c>
      <c r="Z123" s="42">
        <f>G123</f>
        <v>0</v>
      </c>
      <c r="AA123" s="42">
        <f>I123</f>
        <v>0</v>
      </c>
      <c r="AB123" s="42">
        <f>K123</f>
        <v>0</v>
      </c>
      <c r="AC123" s="42">
        <f>M123</f>
        <v>0</v>
      </c>
      <c r="AD123" s="403">
        <f>SUM(Z123:AC123)</f>
        <v>0</v>
      </c>
      <c r="AE123" s="404">
        <f>MIN(Z123:AC123)</f>
        <v>0</v>
      </c>
      <c r="AF123" s="405">
        <f>SMALL(Z123:AC123,2)</f>
        <v>0</v>
      </c>
      <c r="AG123" s="267">
        <f>RANK(Z123,$Z123:$AC123)</f>
        <v>1</v>
      </c>
      <c r="AH123" s="267">
        <f>RANK(AA123,$Z123:$AC123)</f>
        <v>1</v>
      </c>
      <c r="AI123" s="267">
        <f>RANK(AB123,$Z123:$AC123)</f>
        <v>1</v>
      </c>
      <c r="AJ123" s="267">
        <f>RANK(AC123,$Z123:$AC123)</f>
        <v>1</v>
      </c>
      <c r="AK123" s="170">
        <f>IF(AD123="個","",IF(COUNT(Z123:AC123)=4,SUM(Z123:AC123)-MIN(Z123:AC123),IF(COUNT(Z123:AC123)=3,SUM(Z123:AC123),"")))</f>
        <v>0</v>
      </c>
    </row>
    <row r="124" spans="2:37" ht="13.5">
      <c r="B124" s="267">
        <v>120</v>
      </c>
      <c r="C124" s="94"/>
      <c r="D124" s="93"/>
      <c r="E124" s="93"/>
      <c r="F124" s="93"/>
      <c r="G124" s="95"/>
      <c r="H124" s="96"/>
      <c r="I124" s="95"/>
      <c r="J124" s="96"/>
      <c r="K124" s="95"/>
      <c r="L124" s="96"/>
      <c r="M124" s="95"/>
      <c r="N124" s="96"/>
      <c r="O124" s="95"/>
      <c r="Q124" s="105"/>
      <c r="R124" s="38">
        <f>COUNTIF($O$5:$O$129,O124)</f>
        <v>0</v>
      </c>
      <c r="S124" s="267" t="e">
        <f>RANK(O124,$O$5:$O$129)</f>
        <v>#N/A</v>
      </c>
      <c r="T124" s="267">
        <f>RANK(U124,$U$5:$U$129)</f>
        <v>99</v>
      </c>
      <c r="U124" s="372">
        <f>AD124-AE124</f>
        <v>0</v>
      </c>
      <c r="V124" s="267">
        <f>RANK(W124,$W$5:$W$129)</f>
        <v>99</v>
      </c>
      <c r="W124" s="372">
        <f>AD124-(AE124+AF124)</f>
        <v>0</v>
      </c>
      <c r="X124" s="267">
        <f>RANK(Y124,$Y$5:$Y$129)</f>
        <v>99</v>
      </c>
      <c r="Y124" s="372">
        <f>MAX(Z124:AC124)</f>
        <v>0</v>
      </c>
      <c r="Z124" s="42">
        <f>G124</f>
        <v>0</v>
      </c>
      <c r="AA124" s="42">
        <f>I124</f>
        <v>0</v>
      </c>
      <c r="AB124" s="42">
        <f>K124</f>
        <v>0</v>
      </c>
      <c r="AC124" s="42">
        <f>M124</f>
        <v>0</v>
      </c>
      <c r="AD124" s="403">
        <f>SUM(Z124:AC124)</f>
        <v>0</v>
      </c>
      <c r="AE124" s="404">
        <f>MIN(Z124:AC124)</f>
        <v>0</v>
      </c>
      <c r="AF124" s="405">
        <f>SMALL(Z124:AC124,2)</f>
        <v>0</v>
      </c>
      <c r="AG124" s="267">
        <f>RANK(Z124,$Z124:$AC124)</f>
        <v>1</v>
      </c>
      <c r="AH124" s="267">
        <f>RANK(AA124,$Z124:$AC124)</f>
        <v>1</v>
      </c>
      <c r="AI124" s="267">
        <f>RANK(AB124,$Z124:$AC124)</f>
        <v>1</v>
      </c>
      <c r="AJ124" s="267">
        <f>RANK(AC124,$Z124:$AC124)</f>
        <v>1</v>
      </c>
      <c r="AK124" s="170">
        <f>IF(AD124="個","",IF(COUNT(Z124:AC124)=4,SUM(Z124:AC124)-MIN(Z124:AC124),IF(COUNT(Z124:AC124)=3,SUM(Z124:AC124),"")))</f>
        <v>0</v>
      </c>
    </row>
    <row r="125" spans="2:37" ht="13.5">
      <c r="B125" s="267">
        <v>121</v>
      </c>
      <c r="C125" s="94"/>
      <c r="D125" s="93"/>
      <c r="E125" s="93"/>
      <c r="F125" s="93"/>
      <c r="G125" s="95"/>
      <c r="H125" s="96"/>
      <c r="I125" s="95"/>
      <c r="J125" s="96"/>
      <c r="K125" s="95"/>
      <c r="L125" s="96"/>
      <c r="M125" s="95"/>
      <c r="N125" s="96"/>
      <c r="O125" s="95"/>
      <c r="Q125" s="38"/>
      <c r="R125" s="38">
        <f>COUNTIF($O$5:$O$129,O125)</f>
        <v>0</v>
      </c>
      <c r="S125" s="267" t="e">
        <f>RANK(O125,$O$5:$O$129)</f>
        <v>#N/A</v>
      </c>
      <c r="T125" s="267">
        <f>RANK(U125,$U$5:$U$129)</f>
        <v>99</v>
      </c>
      <c r="U125" s="372">
        <f>AD125-AE125</f>
        <v>0</v>
      </c>
      <c r="V125" s="267">
        <f>RANK(W125,$W$5:$W$129)</f>
        <v>99</v>
      </c>
      <c r="W125" s="372">
        <f>AD125-(AE125+AF125)</f>
        <v>0</v>
      </c>
      <c r="X125" s="267">
        <f>RANK(Y125,$Y$5:$Y$129)</f>
        <v>99</v>
      </c>
      <c r="Y125" s="372">
        <f>MAX(Z125:AC125)</f>
        <v>0</v>
      </c>
      <c r="Z125" s="42">
        <f>G125</f>
        <v>0</v>
      </c>
      <c r="AA125" s="42">
        <f>I125</f>
        <v>0</v>
      </c>
      <c r="AB125" s="42">
        <f>K125</f>
        <v>0</v>
      </c>
      <c r="AC125" s="42">
        <f>M125</f>
        <v>0</v>
      </c>
      <c r="AD125" s="403">
        <f>SUM(Z125:AC125)</f>
        <v>0</v>
      </c>
      <c r="AE125" s="404">
        <f>MIN(Z125:AC125)</f>
        <v>0</v>
      </c>
      <c r="AF125" s="405">
        <f>SMALL(Z125:AC125,2)</f>
        <v>0</v>
      </c>
      <c r="AG125" s="267">
        <f>RANK(Z125,$Z125:$AC125)</f>
        <v>1</v>
      </c>
      <c r="AH125" s="267">
        <f>RANK(AA125,$Z125:$AC125)</f>
        <v>1</v>
      </c>
      <c r="AI125" s="267">
        <f>RANK(AB125,$Z125:$AC125)</f>
        <v>1</v>
      </c>
      <c r="AJ125" s="267">
        <f>RANK(AC125,$Z125:$AC125)</f>
        <v>1</v>
      </c>
      <c r="AK125" s="170">
        <f>IF(AD125="個","",IF(COUNT(Z125:AC125)=4,SUM(Z125:AC125)-MIN(Z125:AC125),IF(COUNT(Z125:AC125)=3,SUM(Z125:AC125),"")))</f>
        <v>0</v>
      </c>
    </row>
    <row r="126" spans="2:37" ht="13.5">
      <c r="B126" s="267">
        <v>122</v>
      </c>
      <c r="C126" s="94"/>
      <c r="D126" s="93"/>
      <c r="E126" s="93"/>
      <c r="F126" s="93"/>
      <c r="G126" s="95"/>
      <c r="H126" s="96"/>
      <c r="I126" s="95"/>
      <c r="J126" s="96"/>
      <c r="K126" s="95"/>
      <c r="L126" s="96"/>
      <c r="M126" s="95"/>
      <c r="N126" s="96"/>
      <c r="O126" s="95"/>
      <c r="Q126" s="38"/>
      <c r="R126" s="38">
        <f>COUNTIF($O$5:$O$129,O126)</f>
        <v>0</v>
      </c>
      <c r="S126" s="267" t="e">
        <f>RANK(O126,$O$5:$O$129)</f>
        <v>#N/A</v>
      </c>
      <c r="T126" s="267">
        <f>RANK(U126,$U$5:$U$129)</f>
        <v>99</v>
      </c>
      <c r="U126" s="372">
        <f>AD126-AE126</f>
        <v>0</v>
      </c>
      <c r="V126" s="267">
        <f>RANK(W126,$W$5:$W$129)</f>
        <v>99</v>
      </c>
      <c r="W126" s="372">
        <f>AD126-(AE126+AF126)</f>
        <v>0</v>
      </c>
      <c r="X126" s="267">
        <f>RANK(Y126,$Y$5:$Y$129)</f>
        <v>99</v>
      </c>
      <c r="Y126" s="372">
        <f>MAX(Z126:AC126)</f>
        <v>0</v>
      </c>
      <c r="Z126" s="42">
        <f>G126</f>
        <v>0</v>
      </c>
      <c r="AA126" s="42">
        <f>I126</f>
        <v>0</v>
      </c>
      <c r="AB126" s="42">
        <f>K126</f>
        <v>0</v>
      </c>
      <c r="AC126" s="42">
        <f>M126</f>
        <v>0</v>
      </c>
      <c r="AD126" s="403">
        <f>SUM(Z126:AC126)</f>
        <v>0</v>
      </c>
      <c r="AE126" s="404">
        <f>MIN(Z126:AC126)</f>
        <v>0</v>
      </c>
      <c r="AF126" s="405">
        <f>SMALL(Z126:AC126,2)</f>
        <v>0</v>
      </c>
      <c r="AG126" s="267">
        <f>RANK(Z126,$Z126:$AC126)</f>
        <v>1</v>
      </c>
      <c r="AH126" s="267">
        <f>RANK(AA126,$Z126:$AC126)</f>
        <v>1</v>
      </c>
      <c r="AI126" s="267">
        <f>RANK(AB126,$Z126:$AC126)</f>
        <v>1</v>
      </c>
      <c r="AJ126" s="267">
        <f>RANK(AC126,$Z126:$AC126)</f>
        <v>1</v>
      </c>
      <c r="AK126" s="170">
        <f>IF(AD126="個","",IF(COUNT(Z126:AC126)=4,SUM(Z126:AC126)-MIN(Z126:AC126),IF(COUNT(Z126:AC126)=3,SUM(Z126:AC126),"")))</f>
        <v>0</v>
      </c>
    </row>
    <row r="127" spans="2:37" ht="13.5">
      <c r="B127" s="267">
        <v>123</v>
      </c>
      <c r="C127" s="94"/>
      <c r="D127" s="93"/>
      <c r="E127" s="93"/>
      <c r="F127" s="93"/>
      <c r="G127" s="95"/>
      <c r="H127" s="96"/>
      <c r="I127" s="95"/>
      <c r="J127" s="96"/>
      <c r="K127" s="95"/>
      <c r="L127" s="96"/>
      <c r="M127" s="95"/>
      <c r="N127" s="96"/>
      <c r="O127" s="95"/>
      <c r="Q127" s="38"/>
      <c r="R127" s="38">
        <f>COUNTIF($O$5:$O$129,O127)</f>
        <v>0</v>
      </c>
      <c r="S127" s="267" t="e">
        <f>RANK(O127,$O$5:$O$129)</f>
        <v>#N/A</v>
      </c>
      <c r="T127" s="267">
        <f>RANK(U127,$U$5:$U$129)</f>
        <v>99</v>
      </c>
      <c r="U127" s="372">
        <f>AD127-AE127</f>
        <v>0</v>
      </c>
      <c r="V127" s="267">
        <f>RANK(W127,$W$5:$W$129)</f>
        <v>99</v>
      </c>
      <c r="W127" s="372">
        <f>AD127-(AE127+AF127)</f>
        <v>0</v>
      </c>
      <c r="X127" s="267">
        <f>RANK(Y127,$Y$5:$Y$129)</f>
        <v>99</v>
      </c>
      <c r="Y127" s="372">
        <f>MAX(Z127:AC127)</f>
        <v>0</v>
      </c>
      <c r="Z127" s="42">
        <f>G127</f>
        <v>0</v>
      </c>
      <c r="AA127" s="42">
        <f>I127</f>
        <v>0</v>
      </c>
      <c r="AB127" s="42">
        <f>K127</f>
        <v>0</v>
      </c>
      <c r="AC127" s="42">
        <f>M127</f>
        <v>0</v>
      </c>
      <c r="AD127" s="403">
        <f>SUM(Z127:AC127)</f>
        <v>0</v>
      </c>
      <c r="AE127" s="404">
        <f>MIN(Z127:AC127)</f>
        <v>0</v>
      </c>
      <c r="AF127" s="405">
        <f>SMALL(Z127:AC127,2)</f>
        <v>0</v>
      </c>
      <c r="AG127" s="267">
        <f>RANK(Z127,$Z127:$AC127)</f>
        <v>1</v>
      </c>
      <c r="AH127" s="267">
        <f>RANK(AA127,$Z127:$AC127)</f>
        <v>1</v>
      </c>
      <c r="AI127" s="267">
        <f>RANK(AB127,$Z127:$AC127)</f>
        <v>1</v>
      </c>
      <c r="AJ127" s="267">
        <f>RANK(AC127,$Z127:$AC127)</f>
        <v>1</v>
      </c>
      <c r="AK127" s="170">
        <f>IF(AD127="個","",IF(COUNT(Z127:AC127)=4,SUM(Z127:AC127)-MIN(Z127:AC127),IF(COUNT(Z127:AC127)=3,SUM(Z127:AC127),"")))</f>
        <v>0</v>
      </c>
    </row>
    <row r="128" spans="2:37" ht="13.5">
      <c r="B128" s="267">
        <v>124</v>
      </c>
      <c r="C128" s="94"/>
      <c r="D128" s="93"/>
      <c r="E128" s="93"/>
      <c r="F128" s="93"/>
      <c r="G128" s="95"/>
      <c r="H128" s="96"/>
      <c r="I128" s="95"/>
      <c r="J128" s="96"/>
      <c r="K128" s="95"/>
      <c r="L128" s="96"/>
      <c r="M128" s="95"/>
      <c r="N128" s="96"/>
      <c r="O128" s="95"/>
      <c r="Q128" s="105"/>
      <c r="R128" s="38">
        <f>COUNTIF($O$5:$O$129,O128)</f>
        <v>0</v>
      </c>
      <c r="S128" s="267" t="e">
        <f>RANK(O128,$O$5:$O$129)</f>
        <v>#N/A</v>
      </c>
      <c r="T128" s="267">
        <f>RANK(U128,$U$5:$U$129)</f>
        <v>99</v>
      </c>
      <c r="U128" s="372">
        <f>AD128-AE128</f>
        <v>0</v>
      </c>
      <c r="V128" s="267">
        <f>RANK(W128,$W$5:$W$129)</f>
        <v>99</v>
      </c>
      <c r="W128" s="372">
        <f>AD128-(AE128+AF128)</f>
        <v>0</v>
      </c>
      <c r="X128" s="267">
        <f>RANK(Y128,$Y$5:$Y$129)</f>
        <v>99</v>
      </c>
      <c r="Y128" s="372">
        <f>MAX(Z128:AC128)</f>
        <v>0</v>
      </c>
      <c r="Z128" s="42">
        <f>G128</f>
        <v>0</v>
      </c>
      <c r="AA128" s="42">
        <f>I128</f>
        <v>0</v>
      </c>
      <c r="AB128" s="42">
        <f>K128</f>
        <v>0</v>
      </c>
      <c r="AC128" s="42">
        <f>M128</f>
        <v>0</v>
      </c>
      <c r="AD128" s="403">
        <f>SUM(Z128:AC128)</f>
        <v>0</v>
      </c>
      <c r="AE128" s="404">
        <f>MIN(Z128:AC128)</f>
        <v>0</v>
      </c>
      <c r="AF128" s="405">
        <f>SMALL(Z128:AC128,2)</f>
        <v>0</v>
      </c>
      <c r="AG128" s="267">
        <f>RANK(Z128,$Z128:$AC128)</f>
        <v>1</v>
      </c>
      <c r="AH128" s="267">
        <f>RANK(AA128,$Z128:$AC128)</f>
        <v>1</v>
      </c>
      <c r="AI128" s="267">
        <f>RANK(AB128,$Z128:$AC128)</f>
        <v>1</v>
      </c>
      <c r="AJ128" s="267">
        <f>RANK(AC128,$Z128:$AC128)</f>
        <v>1</v>
      </c>
      <c r="AK128" s="170">
        <f>IF(AD128="個","",IF(COUNT(Z128:AC128)=4,SUM(Z128:AC128)-MIN(Z128:AC128),IF(COUNT(Z128:AC128)=3,SUM(Z128:AC128),"")))</f>
        <v>0</v>
      </c>
    </row>
    <row r="129" spans="2:37" ht="13.5">
      <c r="B129" s="267">
        <v>125</v>
      </c>
      <c r="C129" s="94"/>
      <c r="D129" s="93"/>
      <c r="E129" s="93"/>
      <c r="F129" s="93"/>
      <c r="G129" s="95"/>
      <c r="H129" s="95"/>
      <c r="I129" s="95"/>
      <c r="J129" s="95"/>
      <c r="K129" s="95"/>
      <c r="L129" s="95"/>
      <c r="M129" s="95"/>
      <c r="N129" s="95"/>
      <c r="O129" s="95"/>
      <c r="Q129" s="105"/>
      <c r="R129" s="38">
        <f>COUNTIF($O$5:$O$129,O129)</f>
        <v>0</v>
      </c>
      <c r="S129" s="267" t="e">
        <f>RANK(O129,$O$5:$O$129)</f>
        <v>#N/A</v>
      </c>
      <c r="T129" s="267">
        <f>RANK(U129,$U$5:$U$129)</f>
        <v>99</v>
      </c>
      <c r="U129" s="372">
        <f>AD129-AE129</f>
        <v>0</v>
      </c>
      <c r="V129" s="267">
        <f>RANK(W129,$W$5:$W$129)</f>
        <v>99</v>
      </c>
      <c r="W129" s="372">
        <f>AD129-(AE129+AF129)</f>
        <v>0</v>
      </c>
      <c r="X129" s="267">
        <f>RANK(Y129,$Y$5:$Y$129)</f>
        <v>99</v>
      </c>
      <c r="Y129" s="372">
        <f>MAX(Z129:AC129)</f>
        <v>0</v>
      </c>
      <c r="Z129" s="42">
        <f>G129</f>
        <v>0</v>
      </c>
      <c r="AA129" s="42">
        <f>I129</f>
        <v>0</v>
      </c>
      <c r="AB129" s="42">
        <f>K129</f>
        <v>0</v>
      </c>
      <c r="AC129" s="42">
        <f>M129</f>
        <v>0</v>
      </c>
      <c r="AD129" s="403">
        <f>SUM(Z129:AC129)</f>
        <v>0</v>
      </c>
      <c r="AE129" s="404">
        <f>MIN(Z129:AC129)</f>
        <v>0</v>
      </c>
      <c r="AF129" s="405">
        <f>SMALL(Z129:AC129,2)</f>
        <v>0</v>
      </c>
      <c r="AG129" s="267">
        <f>RANK(Z129,$Z129:$AC129)</f>
        <v>1</v>
      </c>
      <c r="AH129" s="267">
        <f>RANK(AA129,$Z129:$AC129)</f>
        <v>1</v>
      </c>
      <c r="AI129" s="267">
        <f>RANK(AB129,$Z129:$AC129)</f>
        <v>1</v>
      </c>
      <c r="AJ129" s="267">
        <f>RANK(AC129,$Z129:$AC129)</f>
        <v>1</v>
      </c>
      <c r="AK129" s="170">
        <f>IF(AD129="個","",IF(COUNT(Z129:AC129)=4,SUM(Z129:AC129)-MIN(Z129:AC129),IF(COUNT(Z129:AC129)=3,SUM(Z129:AC129),"")))</f>
        <v>0</v>
      </c>
    </row>
    <row r="130" spans="21:37" ht="13.5">
      <c r="U130" s="372"/>
      <c r="V130" s="42"/>
      <c r="W130" s="372"/>
      <c r="X130" s="42"/>
      <c r="Y130" s="372"/>
      <c r="Z130" s="42"/>
      <c r="AA130" s="42"/>
      <c r="AB130" s="42"/>
      <c r="AC130" s="42"/>
      <c r="AD130" s="403"/>
      <c r="AE130" s="404"/>
      <c r="AF130" s="405"/>
      <c r="AG130" s="267"/>
      <c r="AH130" s="267"/>
      <c r="AI130" s="267"/>
      <c r="AJ130" s="267"/>
      <c r="AK130" s="170">
        <f>IF(AD130="個","",IF(COUNT(Z130:AC130)=4,SUM(Z130:AC130)-MIN(Z130:AC130),IF(COUNT(Z130:AC130)=3,SUM(Z130:AC130),"")))</f>
      </c>
    </row>
  </sheetData>
  <sheetProtection/>
  <mergeCells count="12">
    <mergeCell ref="F3:F4"/>
    <mergeCell ref="S3:S4"/>
    <mergeCell ref="G3:O3"/>
    <mergeCell ref="N2:O2"/>
    <mergeCell ref="M1:O1"/>
    <mergeCell ref="I1:K1"/>
    <mergeCell ref="D2:L2"/>
    <mergeCell ref="B1:G1"/>
    <mergeCell ref="B3:B4"/>
    <mergeCell ref="C3:C4"/>
    <mergeCell ref="D3:D4"/>
    <mergeCell ref="E3:E4"/>
  </mergeCells>
  <dataValidations count="1">
    <dataValidation allowBlank="1" showInputMessage="1" showErrorMessage="1" imeMode="off" sqref="Z1 L1:M1 B1:I1 D2:L2 G4:O4 S5:T129 B3:H3 S3 V5:V129 X5:X129 AG5:AK130 B5:O129"/>
  </dataValidations>
  <printOptions/>
  <pageMargins left="0.7086614173228347" right="0.7086614173228347" top="0.7480314960629921" bottom="0.7480314960629921" header="0.31496062992125984" footer="0.31496062992125984"/>
  <pageSetup orientation="portrait" paperSize="9" scale="95" r:id="rId1"/>
  <rowBreaks count="1" manualBreakCount="1">
    <brk id="5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哲男</dc:creator>
  <cp:keywords/>
  <dc:description/>
  <cp:lastModifiedBy>FJ-USER</cp:lastModifiedBy>
  <cp:lastPrinted>2012-08-10T06:13:22Z</cp:lastPrinted>
  <dcterms:created xsi:type="dcterms:W3CDTF">2012-07-19T02:20:58Z</dcterms:created>
  <dcterms:modified xsi:type="dcterms:W3CDTF">2012-08-10T06:13:49Z</dcterms:modified>
  <cp:category/>
  <cp:version/>
  <cp:contentType/>
  <cp:contentStatus/>
</cp:coreProperties>
</file>